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Cover" sheetId="1" state="visible" r:id="rId3"/>
    <sheet name="README" sheetId="2" state="visible" r:id="rId4"/>
    <sheet name="Ex1 Capital structure" sheetId="3" state="visible" r:id="rId5"/>
    <sheet name="Ex2 Tests &amp; waterfall" sheetId="4" state="visible" r:id="rId6"/>
    <sheet name="Ex3 Collateral proxy" sheetId="5" state="visible" r:id="rId7"/>
    <sheet name="Ex4 OBDC financials" sheetId="6" state="visible" r:id="rId8"/>
    <sheet name="Ex5 Quarterly history" sheetId="7" state="visible" r:id="rId9"/>
    <sheet name="Ex6 Market &amp; capital" sheetId="8" state="visible" r:id="rId10"/>
    <sheet name="Checks" sheetId="9" state="visible" r:id="rId11"/>
  </sheets>
  <definedNames>
    <definedName function="false" hidden="false" localSheetId="8" name="_xlnm.Print_Area" vbProcedure="false">Checks!$A$1:$H$97</definedName>
    <definedName function="false" hidden="false" localSheetId="2" name="_xlnm.Print_Area" vbProcedure="false">'Ex1 Capital structure'!$A$1:$R$49</definedName>
    <definedName function="false" hidden="false" localSheetId="3" name="_xlnm.Print_Area" vbProcedure="false">'Ex2 Tests &amp; waterfall'!$A$1:$G$117</definedName>
    <definedName function="false" hidden="false" localSheetId="4" name="_xlnm.Print_Area" vbProcedure="false">'Ex3 Collateral proxy'!$A$1:$I$100</definedName>
    <definedName function="false" hidden="false" localSheetId="5" name="_xlnm.Print_Area" vbProcedure="false">'Ex4 OBDC financials'!$A$1:$K$37</definedName>
    <definedName function="false" hidden="false" localSheetId="6" name="_xlnm.Print_Area" vbProcedure="false">'Ex5 Quarterly history'!$A$1:$AF$23</definedName>
    <definedName function="false" hidden="false" localSheetId="7" name="_xlnm.Print_Area" vbProcedure="false">'Ex6 Market &amp; capital'!$A$1:$H$79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<sst xmlns="http://schemas.openxmlformats.org/spreadsheetml/2006/main" count="1311" uniqueCount="745">
  <si>
    <t xml:space="preserve">Owl Rock CLO XXVI: Class C notes</t>
  </si>
  <si>
    <t xml:space="preserve">Exhibit data book</t>
  </si>
  <si>
    <t xml:space="preserve">Case</t>
  </si>
  <si>
    <t xml:space="preserve">Owl Rock CLO XXVI: Class C notes · Structured credit · Intermediate</t>
  </si>
  <si>
    <t xml:space="preserve">Version</t>
  </si>
  <si>
    <t xml:space="preserve">v1 · Oct 12, 2026</t>
  </si>
  <si>
    <t xml:space="preserve">Data as of</t>
  </si>
  <si>
    <t xml:space="preserve">Deal terms at closing Sep 2, 2026 (8-K filed Sep 8, 2026); OBDC data to Jun 30, 2026 (10-Q filed Aug 5, 2026); market data to Oct 9, 2026</t>
  </si>
  <si>
    <t xml:space="preserve">Decision date</t>
  </si>
  <si>
    <t xml:space="preserve">Harborline Life Insurance Company Investment Committee, Oct 20, 2026 (HYPOTHETICAL)</t>
  </si>
  <si>
    <t xml:space="preserve">Status</t>
  </si>
  <si>
    <t xml:space="preserve">Practice use only · public SEC filings plus labelled HYPOTHETICAL elements · uncalibrated</t>
  </si>
  <si>
    <t xml:space="preserve">Master check</t>
  </si>
  <si>
    <t xml:space="preserve">Tab map</t>
  </si>
  <si>
    <t xml:space="preserve">README</t>
  </si>
  <si>
    <t xml:space="preserve">Conventions, definitions, sources, what is hypothetical</t>
  </si>
  <si>
    <t xml:space="preserve">Ex1 Capital structure</t>
  </si>
  <si>
    <t xml:space="preserve">Exhibit 1: sources and uses, capital structure, key dates</t>
  </si>
  <si>
    <t xml:space="preserve">Ex2 Tests &amp; waterfall</t>
  </si>
  <si>
    <t xml:space="preserve">Exhibit 2: coverage tests, priority of payments, fees, concentration limits, quality tests</t>
  </si>
  <si>
    <t xml:space="preserve">Ex3 Collateral proxy</t>
  </si>
  <si>
    <t xml:space="preserve">Exhibit 3: collateral proxy (OBDC portfolio at Jun 30, 2026)</t>
  </si>
  <si>
    <t xml:space="preserve">Ex4 OBDC financials</t>
  </si>
  <si>
    <t xml:space="preserve">Exhibit 4: OBDC (seller and retention holder) financial summary (FY2023–FY2025, 6M, LTM; balance sheet)</t>
  </si>
  <si>
    <t xml:space="preserve">Ex5 Quarterly history</t>
  </si>
  <si>
    <t xml:space="preserve">Exhibit 5: OBDC portfolio performance, 27 quarter-ends</t>
  </si>
  <si>
    <t xml:space="preserve">Ex6 Market &amp; capital</t>
  </si>
  <si>
    <t xml:space="preserve">Exhibit 6: market, credit-history and NAIC capital references; HYPOTHETICAL offer and insurer policy</t>
  </si>
  <si>
    <t xml:space="preserve">Checks</t>
  </si>
  <si>
    <t xml:space="preserve">All ties: Model / Reported / Delta / Status; master check</t>
  </si>
  <si>
    <t xml:space="preserve">CONVENTIONS</t>
  </si>
  <si>
    <t xml:space="preserve">Colours</t>
  </si>
  <si>
    <t xml:space="preserve">Blue font = hard-coded input or filed figure; black = formula on the same sheet; green = link to another sheet; yellow fill = cells a candidate fills (none here). Red is reserved for failed checks.</t>
  </si>
  <si>
    <t xml:space="preserve">Units</t>
  </si>
  <si>
    <t xml:space="preserve">$ in millions unless a row says otherwise. OBDC figures are filed in $000 and stored to $0.001M. Rates and shares stored as decimals (0.0220 = 2.20%). Multiples stored as numbers.</t>
  </si>
  <si>
    <t xml:space="preserve">Sign convention</t>
  </si>
  <si>
    <t xml:space="preserve">Expenses stored positive and subtracted; realized and unrealized gains and losses keep their filed sign (losses negative). LTM Jun-26 = FY2025 + 6M Jun-26 − 6M Jun-25 as a formula.</t>
  </si>
  <si>
    <t xml:space="preserve">Periods</t>
  </si>
  <si>
    <t xml:space="preserve">OBDC fiscal year ends Dec 31; calendar quarters (no 52/53-week convention). CLO Payment Dates: 20th of Jan, Apr, Jul and Oct.</t>
  </si>
  <si>
    <t xml:space="preserve">Blank cells</t>
  </si>
  <si>
    <t xml:space="preserve">Blank = not disclosed (n/d) or not applicable (n/a); the note column says which. No text in numeric cells.</t>
  </si>
  <si>
    <t xml:space="preserve">Layout</t>
  </si>
  <si>
    <t xml:space="preserve">Label column B, units column C, data from column D; a source line under each block; every tie on the Checks tab.</t>
  </si>
  <si>
    <t xml:space="preserve">DEFINITIONS</t>
  </si>
  <si>
    <t xml:space="preserve">Attachment / detachment</t>
  </si>
  <si>
    <t xml:space="preserve">Share of a capital base that must be lost before a class loses its first / last dollar. Exhibit 1 measures both on total capitalization (liabilities).</t>
  </si>
  <si>
    <t xml:space="preserve">OC ratio / IC ratio</t>
  </si>
  <si>
    <t xml:space="preserve">See Exhibit 2A (Indenture definitions).</t>
  </si>
  <si>
    <t xml:space="preserve">CDR / CPR</t>
  </si>
  <si>
    <t xml:space="preserve">Annual constant default rate / constant prepayment rate, as a share of performing par.</t>
  </si>
  <si>
    <t xml:space="preserve">Recovery rate</t>
  </si>
  <si>
    <t xml:space="preserve">Cash recovered as a share of defaulted par.</t>
  </si>
  <si>
    <t xml:space="preserve">NAIC designation</t>
  </si>
  <si>
    <t xml:space="preserve">Regulatory credit category used for insurer capital; for CLO tranches it follows the rating (filing-exempt).</t>
  </si>
  <si>
    <t xml:space="preserve">SOURCES</t>
  </si>
  <si>
    <t xml:space="preserve">OBDC 8-K (CLO XXVI)</t>
  </si>
  <si>
    <t xml:space="preserve">https://www.sec.gov/Archives/edgar/data/1655888/000119312526385210/d168192d8k.htm</t>
  </si>
  <si>
    <t xml:space="preserve">Indenture (Ex. 10.1)</t>
  </si>
  <si>
    <t xml:space="preserve">https://www.sec.gov/Archives/edgar/data/1655888/000119312526385210/d168192dex101.htm</t>
  </si>
  <si>
    <t xml:space="preserve">Collateral Management Agreement (Ex. 10.2)</t>
  </si>
  <si>
    <t xml:space="preserve">https://www.sec.gov/Archives/edgar/data/1655888/000119312526385210/d168192dex102.htm</t>
  </si>
  <si>
    <t xml:space="preserve">Class A-L Credit Agreement (Ex. 10.3)</t>
  </si>
  <si>
    <t xml:space="preserve">https://www.sec.gov/Archives/edgar/data/1655888/000119312526385210/d168192dex103.htm</t>
  </si>
  <si>
    <t xml:space="preserve">OBDC 10-Q Q2-2026 (filed Aug 5, 2026)</t>
  </si>
  <si>
    <t xml:space="preserve">https://www.sec.gov/Archives/edgar/data/1655888/000165588826000056/obdc-20260630.htm</t>
  </si>
  <si>
    <t xml:space="preserve">OBDC 10-K FY2025 (filed Feb 18, 2026)</t>
  </si>
  <si>
    <t xml:space="preserve">https://www.sec.gov/Archives/edgar/data/1655888/000165588826000010/obdc-20251231.htm</t>
  </si>
  <si>
    <t xml:space="preserve">OBDC 10-K FY2024 (filed Feb 19, 2025)</t>
  </si>
  <si>
    <t xml:space="preserve">https://www.sec.gov/Archives/edgar/data/1655888/000165588825000007/obdc-20241231.htm</t>
  </si>
  <si>
    <t xml:space="preserve">OBDC filing index (all 10-K / 10-Q used in Exhibit 5)</t>
  </si>
  <si>
    <t xml:space="preserve">https://www.sec.gov/cgi-bin/browse-edgar?action=getcompany&amp;CIK=0001655888&amp;type=10-&amp;dateb=&amp;owner=include&amp;count=40</t>
  </si>
  <si>
    <t xml:space="preserve">Term SOFR</t>
  </si>
  <si>
    <t xml:space="preserve">https://www.global-rates.com/en/interest-rates/cme-term-sofr/</t>
  </si>
  <si>
    <t xml:space="preserve">FOMC</t>
  </si>
  <si>
    <t xml:space="preserve">https://www.federalreserve.gov/newsevents/pressreleases/monetary20260916a.htm</t>
  </si>
  <si>
    <t xml:space="preserve">Trepp</t>
  </si>
  <si>
    <t xml:space="preserve">https://www.trepp.com/clo-daily-commentary/september-2026-clo-snapshot</t>
  </si>
  <si>
    <t xml:space="preserve">Federal Reserve FEDS Note</t>
  </si>
  <si>
    <t xml:space="preserve">https://www.federalreserve.gov/econres/notes/feds-notes/private-credit-and-leveraged-loan-markets-similarities-differences-and-substitution-20260811.html</t>
  </si>
  <si>
    <t xml:space="preserve">VRC</t>
  </si>
  <si>
    <t xml:space="preserve">https://www.valuationresearch.com/insights/private-credit-trends-q3-2026/</t>
  </si>
  <si>
    <t xml:space="preserve">Kadenwood</t>
  </si>
  <si>
    <t xml:space="preserve">https://kadenwoodgroup.com/perspectives/credit-terms-monitor</t>
  </si>
  <si>
    <t xml:space="preserve">PitchBook LCD (loan default peak)</t>
  </si>
  <si>
    <t xml:space="preserve">https://pitchbook.com/news/articles/leveraged-loan-default-dips-9-year-low</t>
  </si>
  <si>
    <t xml:space="preserve">S&amp;P recovery study</t>
  </si>
  <si>
    <t xml:space="preserve">https://leeds-faculty.colorado.edu/grossd/MBAX%206260%20FI%20Spring%202019/Readings/S&amp;P%20U.S.%20Recovery%20Rating%20Performances.pdf</t>
  </si>
  <si>
    <t xml:space="preserve">Oliver Wyman / ACC (NAIC submission)</t>
  </si>
  <si>
    <t xml:space="preserve">https://content.naic.org/sites/default/files/inline-files/Oliver%20Wyman%20Residual%20Tranche%20Report.pdf</t>
  </si>
  <si>
    <t xml:space="preserve">NAIC Proposal 2026-12-IRE MOD</t>
  </si>
  <si>
    <t xml:space="preserve">https://content.naic.org/sites/default/files/inline-files/2026-12-ire.pdf</t>
  </si>
  <si>
    <t xml:space="preserve">Mayer Brown (FCC adoption)</t>
  </si>
  <si>
    <t xml:space="preserve">https://www.mondaq.com/unitedstates/insurance-laws-and-products/1816242/naic-financial-condition-e-committee-approves-rbc-changes</t>
  </si>
  <si>
    <t xml:space="preserve">Sidley Austin</t>
  </si>
  <si>
    <t xml:space="preserve">https://www.sidley.com/en/insights/newsupdates/2026/07/regulatory-update-naic-adopts-new-rbc-charges-for-collateral-loans-and-clos</t>
  </si>
  <si>
    <t xml:space="preserve">HYPOTHETICAL ELEMENTS</t>
  </si>
  <si>
    <t xml:space="preserve">What is not real</t>
  </si>
  <si>
    <t xml:space="preserve">Harborline Life Insurance Company, its policy limits, cost of capital and existing exposure; the $10.0M secondary offer, its price and dates; the dealer's sales note quoted in the packet. Everything else is from the filings and sources above. The CLO's loan-level schedule was not filed (Item 601(a)(5) omission), so Exhibit 3 uses OBDC's whole portfolio as a labelled proxy.</t>
  </si>
  <si>
    <t xml:space="preserve">Exhibit 1: Transaction, sources and uses, capital structure</t>
  </si>
  <si>
    <t xml:space="preserve">Basis: as issued at closing (Sep 2, 2026). ($ in millions unless stated; rates are per annum)</t>
  </si>
  <si>
    <t xml:space="preserve">A. Sources and uses at closing</t>
  </si>
  <si>
    <t xml:space="preserve">Sources</t>
  </si>
  <si>
    <t xml:space="preserve">$M</t>
  </si>
  <si>
    <t xml:space="preserve">Class A-1 Notes</t>
  </si>
  <si>
    <t xml:space="preserve">Class A-F Notes</t>
  </si>
  <si>
    <t xml:space="preserve">Class A-L Loans</t>
  </si>
  <si>
    <t xml:space="preserve">Class B Notes</t>
  </si>
  <si>
    <t xml:space="preserve">Class C Notes</t>
  </si>
  <si>
    <t xml:space="preserve">Preferred Shares</t>
  </si>
  <si>
    <t xml:space="preserve">Preferred Shares bought in full by OBDC (risk-retention holder)</t>
  </si>
  <si>
    <t xml:space="preserve">Total sources (total capitalization)</t>
  </si>
  <si>
    <t xml:space="preserve">Total capitalization as filed (Indenture Section 2.3: U.S.$398,150,000)</t>
  </si>
  <si>
    <t xml:space="preserve">Uses</t>
  </si>
  <si>
    <t xml:space="preserve">Initial portfolio: middle-market loans sold or contributed by OBDC (funded par)</t>
  </si>
  <si>
    <t xml:space="preserve">8-K: 'approximately $362.067 million funded par'. Purchase price not disclosed (n/d); no gain or loss recognized by OBDC.</t>
  </si>
  <si>
    <t xml:space="preserve">Ramp-up cash, transaction costs and expenses (derived balancing item; split n/d)</t>
  </si>
  <si>
    <t xml:space="preserve">Derived: total capitalization less the initial portfolio. Used to buy loans up to the Target Initial Par Amount by the Effective Date.</t>
  </si>
  <si>
    <t xml:space="preserve">Total uses</t>
  </si>
  <si>
    <t xml:space="preserve">Target Initial Par Amount (collateral par to be reached by the Effective Date)</t>
  </si>
  <si>
    <t xml:space="preserve">Indenture definition. Effective Date = earlier of Dec 20, 2026 and the date the Target Initial Par Condition is met.</t>
  </si>
  <si>
    <t xml:space="preserve">Source: OBDC Form 8-K dated Sep 2, 2026 (filed Sep 8, 2026), Item 1.01; Exhibit 10.1 (Indenture and Security Agreement, Sep 2, 2026), Section 2.3 and definitions. URLs: README.</t>
  </si>
  <si>
    <t xml:space="preserve">B. Capital structure by class (pro forma at closing)</t>
  </si>
  <si>
    <t xml:space="preserve">Class</t>
  </si>
  <si>
    <t xml:space="preserve">Amount</t>
  </si>
  <si>
    <t xml:space="preserve">Share of total capitalization</t>
  </si>
  <si>
    <t xml:space="preserve">Cumulative amount</t>
  </si>
  <si>
    <t xml:space="preserve">Attachment (liabilities basis)</t>
  </si>
  <si>
    <t xml:space="preserve">Detachment (liabilities basis)</t>
  </si>
  <si>
    <t xml:space="preserve">Rating (S&amp;P)</t>
  </si>
  <si>
    <t xml:space="preserve">Index</t>
  </si>
  <si>
    <t xml:space="preserve">Spread</t>
  </si>
  <si>
    <t xml:space="preserve">Fixed rate</t>
  </si>
  <si>
    <t xml:space="preserve">Coupon at 3M Term SOFR (Oct 9, 2026)</t>
  </si>
  <si>
    <t xml:space="preserve">Interest deferrable</t>
  </si>
  <si>
    <t xml:space="preserve">Re-Pricing Eligible</t>
  </si>
  <si>
    <t xml:space="preserve">Stated Maturity</t>
  </si>
  <si>
    <t xml:space="preserve">$M / %</t>
  </si>
  <si>
    <t xml:space="preserve">AAA (sf)</t>
  </si>
  <si>
    <t xml:space="preserve">3M Term SOFR</t>
  </si>
  <si>
    <t xml:space="preserve">No</t>
  </si>
  <si>
    <t xml:space="preserve">Payment Date in Jul 2038</t>
  </si>
  <si>
    <t xml:space="preserve">Fixed</t>
  </si>
  <si>
    <t xml:space="preserve">At least AA (sf)</t>
  </si>
  <si>
    <t xml:space="preserve">At least A (sf)</t>
  </si>
  <si>
    <t xml:space="preserve">Yes</t>
  </si>
  <si>
    <t xml:space="preserve">Not rated</t>
  </si>
  <si>
    <t xml:space="preserve">Residual</t>
  </si>
  <si>
    <t xml:space="preserve">n/a</t>
  </si>
  <si>
    <t xml:space="preserve">Total capitalization</t>
  </si>
  <si>
    <t xml:space="preserve">Of which: secured debt (Classes A-1 to C)</t>
  </si>
  <si>
    <t xml:space="preserve">3M CME Term SOFR used for the coupon column (Oct 9, 2026; Exhibit 6, RATE-2)</t>
  </si>
  <si>
    <t xml:space="preserve">%</t>
  </si>
  <si>
    <t xml:space="preserve">Classes A-1, A-F and A-L rank pari passu and are paid pro rata, so they share one attachment and detachment. Attachment and detachment here are measured on the $398.15M of total capitalization (liabilities). Benchmark = greater of zero and 3M Term SOFR. Minimum denomination $250,000. Initial Purchaser: SG Americas Securities, LLC. Trustee, collateral trustee and loan agent: The Bank of New York Mellon Trust Company, N.A. Rated by S&amp;P only.</t>
  </si>
  <si>
    <t xml:space="preserve">Source: Indenture Section 2.3 (Classes table), definitions of Benchmark and Term SOFR Rate; 8-K Item 1.01; Exhibit 10.3 (Class A-L Credit Agreement). Coupon column: IC Simulator calculation.</t>
  </si>
  <si>
    <t xml:space="preserve">C. Key dates</t>
  </si>
  <si>
    <t xml:space="preserve">Event</t>
  </si>
  <si>
    <t xml:space="preserve">Date</t>
  </si>
  <si>
    <t xml:space="preserve">Closing Date</t>
  </si>
  <si>
    <t xml:space="preserve">date</t>
  </si>
  <si>
    <t xml:space="preserve">8-K filed</t>
  </si>
  <si>
    <t xml:space="preserve">First Notional Period End Date</t>
  </si>
  <si>
    <t xml:space="preserve">Effective Date (latest)</t>
  </si>
  <si>
    <t xml:space="preserve">Earlier of this date and the Target Initial Par Condition being met</t>
  </si>
  <si>
    <t xml:space="preserve">First Payment Date</t>
  </si>
  <si>
    <t xml:space="preserve">Payment Dates: 20th of Jan, Apr, Jul and Oct</t>
  </si>
  <si>
    <t xml:space="preserve">End of Non-Call Period (Payment Date in Jul 2028)</t>
  </si>
  <si>
    <t xml:space="preserve">Optional redemption and Re-Pricing possible from this date</t>
  </si>
  <si>
    <t xml:space="preserve">End of Reinvestment Period (Payment Date in Jul 2030)</t>
  </si>
  <si>
    <t xml:space="preserve">Earliest of this date, acceleration, and other triggers in the definition</t>
  </si>
  <si>
    <t xml:space="preserve">Stated Maturity (Payment Date in Jul 2038)</t>
  </si>
  <si>
    <t xml:space="preserve">Interest Coverage Test Effective Date</t>
  </si>
  <si>
    <t xml:space="preserve">text</t>
  </si>
  <si>
    <t xml:space="preserve">Determination Date for the second Payment Date (Apr 2027)</t>
  </si>
  <si>
    <t xml:space="preserve">Determination Date</t>
  </si>
  <si>
    <t xml:space="preserve">10 Business Days before each Payment Date</t>
  </si>
  <si>
    <t xml:space="preserve">Source: Indenture definitions: Closing Date, Effective Date, Target Initial Par Amount, Non-Call Period, Reinvestment Period, Payment Date, Determination Date, Interest Coverage Test Effective Date, First Notional Period End Date.</t>
  </si>
  <si>
    <t xml:space="preserve">Exhibit 2: Coverage tests, priority of payments, portfolio criteria and fees</t>
  </si>
  <si>
    <t xml:space="preserve">Basis: Indenture as executed (Sep 2, 2026). (% unless stated)</t>
  </si>
  <si>
    <t xml:space="preserve">A. Coverage tests</t>
  </si>
  <si>
    <t xml:space="preserve">Required level</t>
  </si>
  <si>
    <t xml:space="preserve">Class A/B</t>
  </si>
  <si>
    <t xml:space="preserve">Class C</t>
  </si>
  <si>
    <t xml:space="preserve">Required Overcollateralization Ratio</t>
  </si>
  <si>
    <t xml:space="preserve">Required Interest Coverage Ratio</t>
  </si>
  <si>
    <t xml:space="preserve">Event of Default 5.1(e): (Collateral Principal Amount + Market Value of Defaulted Obligations) ÷ Class A Debt, minimum</t>
  </si>
  <si>
    <t xml:space="preserve">Definitions (summary; Indenture Section 1.1)</t>
  </si>
  <si>
    <t xml:space="preserve">Definition</t>
  </si>
  <si>
    <t xml:space="preserve">Overcollateralization Ratio</t>
  </si>
  <si>
    <t xml:space="preserve">Adjusted Collateral Principal Amount ÷ Aggregate Outstanding Amount of the class and every class senior or pari passu (for Class C, including unpaid Deferred Interest)</t>
  </si>
  <si>
    <t xml:space="preserve">Adjusted Collateral Principal Amount</t>
  </si>
  <si>
    <t xml:space="preserve">Par of Collateral Obligations other than Defaulted, Long Dated and Discount Obligations; plus Principal Proceeds in the Accounts; plus each Defaulted Obligation at its S&amp;P Collateral Value (zero after 3 years); plus each Discount Obligation at purchase price; plus each Long Dated Obligation at the lower of Market Value and 70% (zero in listed cases); minus the Excess CCC Adjustment Amount</t>
  </si>
  <si>
    <t xml:space="preserve">S&amp;P Collateral Value (Defaulted Obligation)</t>
  </si>
  <si>
    <t xml:space="preserve">Lesser of the S&amp;P Recovery Amount and the Market Value</t>
  </si>
  <si>
    <t xml:space="preserve">Excess CCC Adjustment Amount</t>
  </si>
  <si>
    <t xml:space="preserve">Par of the CCC Excess less its Market Value. CCC Excess = S&amp;P CCC Collateral Obligations above 17.5% of the Collateral Principal Amount, lowest Market Values first</t>
  </si>
  <si>
    <t xml:space="preserve">Discount Obligation</t>
  </si>
  <si>
    <t xml:space="preserve">Bought below 85.0% of par (S&amp;P Rating below B-) or below 80.0% (B- or higher); stops being one after 30 consecutive days at a Market Value of 90.0% or more</t>
  </si>
  <si>
    <t xml:space="preserve">Interest Coverage Ratio</t>
  </si>
  <si>
    <t xml:space="preserve">(Collateral Interest Amount − taxes, capped administrative expenses and unwaived Base Management Fee) ÷ interest due on the class and every class senior or pari passu (excluding Deferred Interest)</t>
  </si>
  <si>
    <t xml:space="preserve">Test timing</t>
  </si>
  <si>
    <t xml:space="preserve">OC: from the Effective Date. IC: from the Interest Coverage Test Effective Date. Measured on each Measurement Date (each Determination Date, Monthly Report date and purchase date).</t>
  </si>
  <si>
    <t xml:space="preserve">Cure</t>
  </si>
  <si>
    <t xml:space="preserve">By diverting Interest Proceeds and then Principal Proceeds to the Debt Payment Sequence (A-1/A-F/A-L pro rata, then B, then C interest and Deferred Interest, then C principal) until the test is met. Holders of Preferred Shares may also make Contributions (Section 10.5).</t>
  </si>
  <si>
    <t xml:space="preserve">Class C deferral</t>
  </si>
  <si>
    <t xml:space="preserve">Class C interest not paid in cash is deferred and added to principal as Deferred Interest (Section 2.8(a)); not an Event of Default while Class A or B Debt is outstanding (Section 5.1(a)).</t>
  </si>
  <si>
    <t xml:space="preserve">Source: Indenture Section 1.1 definitions (Required Overcollateralization Ratio, Required Interest Coverage Ratio, Overcollateralization Ratio, Adjusted Collateral Principal Amount, Defaulted Obligation Balance, S&amp;P Collateral Value, CCC Excess, Excess CCC Adjustment Amount, Discount Obligation, Interest Coverage Ratio, Measurement Date, Debt Payment Sequence), Sections 2.8, 5.1 and 10.5.</t>
  </si>
  <si>
    <t xml:space="preserve">B. Priority of Payments (Section 11.1(a), summary)</t>
  </si>
  <si>
    <t xml:space="preserve">Interest Proceeds</t>
  </si>
  <si>
    <t xml:space="preserve">Step</t>
  </si>
  <si>
    <t xml:space="preserve">(A)</t>
  </si>
  <si>
    <t xml:space="preserve">Taxes; then Administrative Expenses up to the cap (0.025% p.a. of the Fee Basis Amount + $250,000 p.a.)</t>
  </si>
  <si>
    <t xml:space="preserve">(B)</t>
  </si>
  <si>
    <t xml:space="preserve">Base Management Fee, 0.15% p.a. of the Fee Basis Amount (currently waived)</t>
  </si>
  <si>
    <t xml:space="preserve">(C)</t>
  </si>
  <si>
    <t xml:space="preserve">Interest on Class A-1, A-F and A-L, pro rata</t>
  </si>
  <si>
    <t xml:space="preserve">(D)</t>
  </si>
  <si>
    <t xml:space="preserve">Interest on Class B</t>
  </si>
  <si>
    <t xml:space="preserve">(E)</t>
  </si>
  <si>
    <t xml:space="preserve">If a Class A/B Coverage Test fails: Debt Payment Sequence until cured</t>
  </si>
  <si>
    <t xml:space="preserve">(F)</t>
  </si>
  <si>
    <t xml:space="preserve">Current interest on Class C</t>
  </si>
  <si>
    <t xml:space="preserve">(G)</t>
  </si>
  <si>
    <t xml:space="preserve">If a Class C Coverage Test fails: Debt Payment Sequence until cured</t>
  </si>
  <si>
    <t xml:space="preserve">(H)</t>
  </si>
  <si>
    <t xml:space="preserve">Class C Deferred Interest</t>
  </si>
  <si>
    <t xml:space="preserve">(I)</t>
  </si>
  <si>
    <t xml:space="preserve">If the S&amp;P effective-date rating condition is unmet: Debt Payment Sequence or reinvestment as needed</t>
  </si>
  <si>
    <t xml:space="preserve">(J)</t>
  </si>
  <si>
    <t xml:space="preserve">Administrative Expenses above the cap</t>
  </si>
  <si>
    <t xml:space="preserve">(K)</t>
  </si>
  <si>
    <t xml:space="preserve">Subordinated Management Fee, 0.25% p.a. of the Fee Basis Amount (currently waived)</t>
  </si>
  <si>
    <t xml:space="preserve">(L)</t>
  </si>
  <si>
    <t xml:space="preserve">Remainder to the Preferred Shares (no incentive fee; no interest diversion test)</t>
  </si>
  <si>
    <t xml:space="preserve">Principal Proceeds (Section 11.1(a)(ii))</t>
  </si>
  <si>
    <t xml:space="preserve">Unpaid amounts under Interest steps (A) to (H), including coverage-test cures (steps (F) and (H) only when Class C is the Controlling Class)</t>
  </si>
  <si>
    <t xml:space="preserve">(B)–(D)</t>
  </si>
  <si>
    <t xml:space="preserve">Effective-date rating condition; Redemption Date; Special Redemption</t>
  </si>
  <si>
    <t xml:space="preserve">During the Reinvestment Period: reinvest in Collateral Obligations</t>
  </si>
  <si>
    <t xml:space="preserve">After the Reinvestment Period: Debt Payment Sequence</t>
  </si>
  <si>
    <t xml:space="preserve">(G)–(I)</t>
  </si>
  <si>
    <t xml:space="preserve">Excess expenses, Subordinated Management Fee, then Preferred Shares</t>
  </si>
  <si>
    <t xml:space="preserve">Source: Indenture Section 11.1(a)(i) and (ii); definitions of Administrative Expense Cap, Fee Basis Amount, Base Management Fee, Subordinated Management Fee, Controlling Class.</t>
  </si>
  <si>
    <t xml:space="preserve">C. Fees</t>
  </si>
  <si>
    <t xml:space="preserve">Fee</t>
  </si>
  <si>
    <t xml:space="preserve">Rate</t>
  </si>
  <si>
    <t xml:space="preserve">Base Management Fee (% p.a. of Fee Basis Amount)</t>
  </si>
  <si>
    <t xml:space="preserve">Adviser has waived; may rescind at any time (8-K). If rescinded, OBDC's advisory fee is offset for the share of CLO equity or notes OBDC owns.</t>
  </si>
  <si>
    <t xml:space="preserve">Subordinated Management Fee (% p.a. of Fee Basis Amount)</t>
  </si>
  <si>
    <t xml:space="preserve">Same waiver</t>
  </si>
  <si>
    <t xml:space="preserve">Administrative Expense Cap: variable part (% p.a. of Fee Basis Amount)</t>
  </si>
  <si>
    <t xml:space="preserve">Administrative Expense Cap: fixed part</t>
  </si>
  <si>
    <t xml:space="preserve">$M p.a.</t>
  </si>
  <si>
    <t xml:space="preserve">Incentive management fee</t>
  </si>
  <si>
    <t xml:space="preserve">None in the Priority of Payments</t>
  </si>
  <si>
    <t xml:space="preserve">Fee Basis Amount = Collateral Principal Amount + par of Defaulted Obligations + Principal Financed Accrued Interest.</t>
  </si>
  <si>
    <t xml:space="preserve">Source: Indenture definitions; Exhibit 10.2 (Collateral Management Agreement, Sep 2, 2026), Section 8; 8-K Item 1.01.</t>
  </si>
  <si>
    <t xml:space="preserve">D. Concentration Limitations (share of Collateral Principal Amount; tested on and after the Effective Date and during the Reinvestment Period)</t>
  </si>
  <si>
    <t xml:space="preserve">Limitation</t>
  </si>
  <si>
    <t xml:space="preserve">Limit</t>
  </si>
  <si>
    <t xml:space="preserve">Type</t>
  </si>
  <si>
    <t xml:space="preserve">Senior Secured Loans and Eligible Investments (minimum)</t>
  </si>
  <si>
    <t xml:space="preserve">minimum</t>
  </si>
  <si>
    <t xml:space="preserve">Single Obligor and Affiliates (up to five obligors at 4.0%)</t>
  </si>
  <si>
    <t xml:space="preserve">maximum</t>
  </si>
  <si>
    <t xml:space="preserve">FLLO and Second Lien Loans, single Obligor</t>
  </si>
  <si>
    <t xml:space="preserve">S&amp;P CCC Collateral Obligations</t>
  </si>
  <si>
    <t xml:space="preserve">Fixed Rate Obligations</t>
  </si>
  <si>
    <t xml:space="preserve">Current Pay Obligations</t>
  </si>
  <si>
    <t xml:space="preserve">Unfunded DDTL plus funded and unfunded revolvers</t>
  </si>
  <si>
    <t xml:space="preserve">Participation Interests</t>
  </si>
  <si>
    <t xml:space="preserve">S&amp;P Rating derived from a Moody's Rating</t>
  </si>
  <si>
    <t xml:space="preserve">Obligors Domiciled outside the United States (aggregate)</t>
  </si>
  <si>
    <t xml:space="preserve">Single S&amp;P Industry Classification (largest 20.0%, second 17.5%, third 15.0%)</t>
  </si>
  <si>
    <t xml:space="preserve">Pay interest less often than quarterly (at least semi-annually)</t>
  </si>
  <si>
    <t xml:space="preserve">Deferrable Obligations with low cash-pay terms</t>
  </si>
  <si>
    <t xml:space="preserve">FLLO and Second Lien Loans (aggregate)</t>
  </si>
  <si>
    <t xml:space="preserve">Discount Obligations</t>
  </si>
  <si>
    <t xml:space="preserve">Cov-Lite Loans</t>
  </si>
  <si>
    <t xml:space="preserve">DIP Collateral Obligations</t>
  </si>
  <si>
    <t xml:space="preserve">Project Finance Loans</t>
  </si>
  <si>
    <t xml:space="preserve">Recurring Revenue Loans</t>
  </si>
  <si>
    <t xml:space="preserve">Source: Indenture definition of Concentration Limitations, clauses (i) to (xviii) (country sub-limits omitted here).</t>
  </si>
  <si>
    <t xml:space="preserve">E. Collateral Quality Tests</t>
  </si>
  <si>
    <t xml:space="preserve">Test</t>
  </si>
  <si>
    <t xml:space="preserve">Level</t>
  </si>
  <si>
    <t xml:space="preserve">S&amp;P CDO Monitor Test</t>
  </si>
  <si>
    <t xml:space="preserve">Applies throughout; break-even default rates from the S&amp;P CDO Monitor (levels n/d)</t>
  </si>
  <si>
    <t xml:space="preserve">Minimum Weighted Average Coupon Test (fixed-rate obligations; after the CDO Monitor Election Date)</t>
  </si>
  <si>
    <t xml:space="preserve">Minimum Weighted Average Floating Spread and S&amp;P Recovery Rate Tests</t>
  </si>
  <si>
    <t xml:space="preserve">Levels chosen from the S&amp;P matrix by the Collateral Manager (n/d)</t>
  </si>
  <si>
    <t xml:space="preserve">Weighted Average Life Test, by preceding Payment Date</t>
  </si>
  <si>
    <t xml:space="preserve">Maximum WAL (years)</t>
  </si>
  <si>
    <t xml:space="preserve">years</t>
  </si>
  <si>
    <t xml:space="preserve">Payment Date in January 2027</t>
  </si>
  <si>
    <t xml:space="preserve">Payment Date in April 2027</t>
  </si>
  <si>
    <t xml:space="preserve">Payment Date in July 2027</t>
  </si>
  <si>
    <t xml:space="preserve">Payment Date in October 2027</t>
  </si>
  <si>
    <t xml:space="preserve">Payment Date in January 2028</t>
  </si>
  <si>
    <t xml:space="preserve">Payment Date in April 2028</t>
  </si>
  <si>
    <t xml:space="preserve">Payment Date in July 2028</t>
  </si>
  <si>
    <t xml:space="preserve">Payment Date in October 2028</t>
  </si>
  <si>
    <t xml:space="preserve">Payment Date in January 2029</t>
  </si>
  <si>
    <t xml:space="preserve">Payment Date in April 2029</t>
  </si>
  <si>
    <t xml:space="preserve">Payment Date in July 2029</t>
  </si>
  <si>
    <t xml:space="preserve">Payment Date in October 2029</t>
  </si>
  <si>
    <t xml:space="preserve">Payment Date in January 2030</t>
  </si>
  <si>
    <t xml:space="preserve">Payment Date in April 2030</t>
  </si>
  <si>
    <t xml:space="preserve">Payment Date in July 2030</t>
  </si>
  <si>
    <t xml:space="preserve">Payment Date in October 2030</t>
  </si>
  <si>
    <t xml:space="preserve">Payment Date in January 2031</t>
  </si>
  <si>
    <t xml:space="preserve">Payment Date in April 2031</t>
  </si>
  <si>
    <t xml:space="preserve">Payment Date in July 2031</t>
  </si>
  <si>
    <t xml:space="preserve">Payment Date in October 2031</t>
  </si>
  <si>
    <t xml:space="preserve">Payment Date in January 2032</t>
  </si>
  <si>
    <t xml:space="preserve">Payment Date in April 2032</t>
  </si>
  <si>
    <t xml:space="preserve">Payment Date in July 2032</t>
  </si>
  <si>
    <t xml:space="preserve">Payment Date in October 2032</t>
  </si>
  <si>
    <t xml:space="preserve">Payment Date in January 2033</t>
  </si>
  <si>
    <t xml:space="preserve">Payment Date in April 2033</t>
  </si>
  <si>
    <t xml:space="preserve">Payment Date in July 2033</t>
  </si>
  <si>
    <t xml:space="preserve">Payment Date in October 2033</t>
  </si>
  <si>
    <t xml:space="preserve">Payment Date in January 2034</t>
  </si>
  <si>
    <t xml:space="preserve">Payment Date in April 2034</t>
  </si>
  <si>
    <t xml:space="preserve">Payment Date in July 2034</t>
  </si>
  <si>
    <t xml:space="preserve">Payment Date in October 2034 and after</t>
  </si>
  <si>
    <t xml:space="preserve">Source: Indenture definitions of Collateral Quality Test, Minimum Weighted Average Coupon Test, Minimum Weighted Average Floating Spread Test and Weighted Average Life Test.</t>
  </si>
  <si>
    <t xml:space="preserve">Exhibit 3: Collateral proxy: OBDC investment portfolio, June 30, 2026</t>
  </si>
  <si>
    <t xml:space="preserve">Basis: OBDC consolidated portfolio as reported (the CLO's loan-level schedule was not filed). ($ in millions unless stated; filed figures in $000 shown to one decimal)</t>
  </si>
  <si>
    <t xml:space="preserve">A. Portfolio composition</t>
  </si>
  <si>
    <t xml:space="preserve">Investment type</t>
  </si>
  <si>
    <t xml:space="preserve">Amortized cost Jun-26</t>
  </si>
  <si>
    <t xml:space="preserve">Fair value Jun-26</t>
  </si>
  <si>
    <t xml:space="preserve">Amortized cost Dec-25</t>
  </si>
  <si>
    <t xml:space="preserve">Fair value Dec-25</t>
  </si>
  <si>
    <t xml:space="preserve">First-lien senior secured debt</t>
  </si>
  <si>
    <t xml:space="preserve">Second-lien senior secured debt</t>
  </si>
  <si>
    <t xml:space="preserve">Unsecured debt</t>
  </si>
  <si>
    <t xml:space="preserve">Specialty finance debt</t>
  </si>
  <si>
    <t xml:space="preserve">Preferred equity</t>
  </si>
  <si>
    <t xml:space="preserve">Common equity</t>
  </si>
  <si>
    <t xml:space="preserve">Specialty finance equity</t>
  </si>
  <si>
    <t xml:space="preserve">Joint ventures</t>
  </si>
  <si>
    <t xml:space="preserve">Total investments</t>
  </si>
  <si>
    <t xml:space="preserve">Total investments as filed</t>
  </si>
  <si>
    <t xml:space="preserve">First-lien share of fair value (this table's basis)</t>
  </si>
  <si>
    <t xml:space="preserve">Item 2 states 73.2% first lien at Jun-26 on its own basis; the two figures are not reconciled in the filing (n/d).</t>
  </si>
  <si>
    <t xml:space="preserve">Source: OBDC Form 10-Q Q2-2026 (filed Aug 5, 2026), Note 4 (Investments), composition table.</t>
  </si>
  <si>
    <t xml:space="preserve">B. Key portfolio statistics, June 30, 2026</t>
  </si>
  <si>
    <t xml:space="preserve">Statistic</t>
  </si>
  <si>
    <t xml:space="preserve">Value</t>
  </si>
  <si>
    <t xml:space="preserve">Portfolio companies</t>
  </si>
  <si>
    <t xml:space="preserve">count</t>
  </si>
  <si>
    <t xml:space="preserve">Item 2, Jun 30, 2026</t>
  </si>
  <si>
    <t xml:space="preserve">Investments at fair value</t>
  </si>
  <si>
    <t xml:space="preserve">Statement of assets and liabilities</t>
  </si>
  <si>
    <t xml:space="preserve">First lien share of portfolio (MD&amp;A basis)</t>
  </si>
  <si>
    <t xml:space="preserve">Item 2; Note 4 table gives 10,937.8 / 14,955.0 = 73.1% on its own basis</t>
  </si>
  <si>
    <t xml:space="preserve">Unitranche share of first lien</t>
  </si>
  <si>
    <t xml:space="preserve">Item 2</t>
  </si>
  <si>
    <t xml:space="preserve">Debt investments at floating rates (fair value)</t>
  </si>
  <si>
    <t xml:space="preserve">Item 3</t>
  </si>
  <si>
    <t xml:space="preserve">Weighted average spread, floating-rate debt investments</t>
  </si>
  <si>
    <t xml:space="preserve">Weighted average total yield, fair value</t>
  </si>
  <si>
    <t xml:space="preserve">Weighted average total yield, amortized cost</t>
  </si>
  <si>
    <t xml:space="preserve">Weighted average yield, accruing debt and income-producing securities (fair value)</t>
  </si>
  <si>
    <t xml:space="preserve">Total PIK income as a share of investment income, 6M Jun-26</t>
  </si>
  <si>
    <t xml:space="preserve">Item 2 PIK table</t>
  </si>
  <si>
    <t xml:space="preserve">Net leverage (debt less cash, to equity, as reported)</t>
  </si>
  <si>
    <t xml:space="preserve">x</t>
  </si>
  <si>
    <t xml:space="preserve">Annual net gain (loss) ratio</t>
  </si>
  <si>
    <t xml:space="preserve">Item 2 (portfolio monitoring)</t>
  </si>
  <si>
    <t xml:space="preserve">Source: OBDC Form 10-Q Q2-2026, Item 2 (Portfolio and investment activity; Portfolio monitoring; PIK income table) and Item 3.</t>
  </si>
  <si>
    <t xml:space="preserve">C. Non-accrual investments</t>
  </si>
  <si>
    <t xml:space="preserve">Measure</t>
  </si>
  <si>
    <t xml:space="preserve">Jun-26</t>
  </si>
  <si>
    <t xml:space="preserve">Dec-25</t>
  </si>
  <si>
    <t xml:space="preserve">Non-accrual investments at amortized cost</t>
  </si>
  <si>
    <t xml:space="preserve">Non-accrual investments at fair value</t>
  </si>
  <si>
    <t xml:space="preserve">Share of total investments at amortized cost</t>
  </si>
  <si>
    <t xml:space="preserve">Share of total investments at amortized cost (as reported)</t>
  </si>
  <si>
    <t xml:space="preserve">Share of total investments at fair value</t>
  </si>
  <si>
    <t xml:space="preserve">Share of total investments at fair value (as reported)</t>
  </si>
  <si>
    <t xml:space="preserve">Portfolio companies on non-accrual</t>
  </si>
  <si>
    <t xml:space="preserve">Basis: from Q1-2026 OBDC reports non-accruals as a share of total investments; earlier filings use debt investments only (the FY2025 10-K shows 2.7% for Dec-25 on that basis). See Exhibit 5.</t>
  </si>
  <si>
    <t xml:space="preserve">Source: OBDC Form 10-Q Q2-2026, Item 2 (performing and non-accrual table); Form 10-K FY2025, same table.</t>
  </si>
  <si>
    <t xml:space="preserve">D. Internal investment rating (1 = least risk to cost basis, 5 = expected loss of most of cost)</t>
  </si>
  <si>
    <t xml:space="preserve">Rating</t>
  </si>
  <si>
    <t xml:space="preserve">Share Jun-26 (reported)</t>
  </si>
  <si>
    <t xml:space="preserve">Share Dec-25 (reported)</t>
  </si>
  <si>
    <t xml:space="preserve">Rated 1</t>
  </si>
  <si>
    <t xml:space="preserve">Rated 2</t>
  </si>
  <si>
    <t xml:space="preserve">Rated 3</t>
  </si>
  <si>
    <t xml:space="preserve">Rated 4</t>
  </si>
  <si>
    <t xml:space="preserve">Rated 5</t>
  </si>
  <si>
    <t xml:space="preserve">Total</t>
  </si>
  <si>
    <t xml:space="preserve">Rating 3: performing below expectations, risk increased since origination; 4: substantially below expectations, some loss of cost basis expected; 5: substantially below expectations, most of cost basis expected to be lost (OBDC definitions, summarized).</t>
  </si>
  <si>
    <t xml:space="preserve">Source: OBDC Form 10-Q Q2-2026, Item 2 (Portfolio monitoring).</t>
  </si>
  <si>
    <t xml:space="preserve">E. Industry and geographic mix (share of fair value)</t>
  </si>
  <si>
    <t xml:space="preserve">Industry</t>
  </si>
  <si>
    <t xml:space="preserve">Advertising and media</t>
  </si>
  <si>
    <t xml:space="preserve">Aerospace and defense</t>
  </si>
  <si>
    <t xml:space="preserve">Asset based lending and fund finance</t>
  </si>
  <si>
    <t xml:space="preserve">Automotive services</t>
  </si>
  <si>
    <t xml:space="preserve">Buildings and real estate</t>
  </si>
  <si>
    <t xml:space="preserve">Business services</t>
  </si>
  <si>
    <t xml:space="preserve">Chemicals</t>
  </si>
  <si>
    <t xml:space="preserve">Consumer products</t>
  </si>
  <si>
    <t xml:space="preserve">Containers and packaging</t>
  </si>
  <si>
    <t xml:space="preserve">Distribution</t>
  </si>
  <si>
    <t xml:space="preserve">Education</t>
  </si>
  <si>
    <t xml:space="preserve">Energy equipment and services</t>
  </si>
  <si>
    <t xml:space="preserve">Financial services</t>
  </si>
  <si>
    <t xml:space="preserve">Food and beverage</t>
  </si>
  <si>
    <t xml:space="preserve">Healthcare equipment and services</t>
  </si>
  <si>
    <t xml:space="preserve">Healthcare providers and services</t>
  </si>
  <si>
    <t xml:space="preserve">Healthcare technology</t>
  </si>
  <si>
    <t xml:space="preserve">Household products</t>
  </si>
  <si>
    <t xml:space="preserve">Human resource support services</t>
  </si>
  <si>
    <t xml:space="preserve">Infrastructure and environmental services</t>
  </si>
  <si>
    <t xml:space="preserve">Insurance</t>
  </si>
  <si>
    <t xml:space="preserve">Internet software and services</t>
  </si>
  <si>
    <t xml:space="preserve">Leisure and entertainment</t>
  </si>
  <si>
    <t xml:space="preserve">Manufacturing</t>
  </si>
  <si>
    <t xml:space="preserve">Pharmaceuticals</t>
  </si>
  <si>
    <t xml:space="preserve">Professional services</t>
  </si>
  <si>
    <t xml:space="preserve">Specialty retail</t>
  </si>
  <si>
    <t xml:space="preserve">Telecommunications</t>
  </si>
  <si>
    <t xml:space="preserve">Transportation</t>
  </si>
  <si>
    <t xml:space="preserve">Geography</t>
  </si>
  <si>
    <t xml:space="preserve">US Midwest</t>
  </si>
  <si>
    <t xml:space="preserve">US Northeast</t>
  </si>
  <si>
    <t xml:space="preserve">US South</t>
  </si>
  <si>
    <t xml:space="preserve">US West</t>
  </si>
  <si>
    <t xml:space="preserve">International</t>
  </si>
  <si>
    <t xml:space="preserve">OBDC industry names are its own; the CLO tests industry limits on S&amp;P Industry Classifications (Exhibit 2D). Equity, joint ventures and specialty-finance holdings in OBDC's book are not eligible Collateral Obligations.</t>
  </si>
  <si>
    <t xml:space="preserve">Source: OBDC Form 10-Q Q2-2026, Note 4 (industry and geographic composition tables).</t>
  </si>
  <si>
    <t xml:space="preserve">Exhibit 4: Seller and retention holder: Blue Owl Capital Corporation (OBDC), managed by the Collateral Manager, Blue Owl Credit Advisors LLC: financial summary</t>
  </si>
  <si>
    <t xml:space="preserve">Basis: as reported, consolidated, US GAAP. ($ in millions unless stated; fiscal years ending December 31; filed figures in $000 shown to one decimal)</t>
  </si>
  <si>
    <t xml:space="preserve">A. Statement of operations</t>
  </si>
  <si>
    <t xml:space="preserve">Period</t>
  </si>
  <si>
    <t xml:space="preserve">FY2023</t>
  </si>
  <si>
    <t xml:space="preserve">FY2024</t>
  </si>
  <si>
    <t xml:space="preserve">FY2025</t>
  </si>
  <si>
    <t xml:space="preserve">6M Jun-25</t>
  </si>
  <si>
    <t xml:space="preserve">6M Jun-26</t>
  </si>
  <si>
    <t xml:space="preserve">LTM Jun-26</t>
  </si>
  <si>
    <t xml:space="preserve">Period end</t>
  </si>
  <si>
    <t xml:space="preserve">Months in period</t>
  </si>
  <si>
    <t xml:space="preserve">months</t>
  </si>
  <si>
    <t xml:space="preserve">Total investment income</t>
  </si>
  <si>
    <t xml:space="preserve">Interest expense</t>
  </si>
  <si>
    <t xml:space="preserve">Management fees, net</t>
  </si>
  <si>
    <t xml:space="preserve">Performance-based incentive fees</t>
  </si>
  <si>
    <t xml:space="preserve">Professional, directors' and other G&amp;A expenses</t>
  </si>
  <si>
    <t xml:space="preserve">Total operating expenses</t>
  </si>
  <si>
    <t xml:space="preserve">Net investment income before taxes</t>
  </si>
  <si>
    <t xml:space="preserve">Income and excise tax expense</t>
  </si>
  <si>
    <t xml:space="preserve">Net investment income after taxes</t>
  </si>
  <si>
    <t xml:space="preserve">Net change in unrealized gain (loss)</t>
  </si>
  <si>
    <t xml:space="preserve">Net realized gain (loss)</t>
  </si>
  <si>
    <t xml:space="preserve">Net increase in net assets from operations</t>
  </si>
  <si>
    <t xml:space="preserve">Interest coverage: net investment income before taxes plus interest, ÷ interest expense (reported-basis inputs)</t>
  </si>
  <si>
    <t xml:space="preserve">IC Simulator calculation from filed lines</t>
  </si>
  <si>
    <t xml:space="preserve">Expenses and losses are stored positive and subtracted; gains and losses carry their filed sign. LTM Jun-26 = FY2025 + 6M Jun-26 − 6M Jun-25 (formula). FY2025 includes OBDE, merged into OBDC on Jan 13, 2025.</t>
  </si>
  <si>
    <t xml:space="preserve">Source: OBDC Form 10-K FY2025 (filed Feb 18, 2026), Consolidated Statements of Operations (FY2025, FY2024, FY2023); Form 10-Q Q2-2026 (filed Aug 5, 2026), Consolidated Statements of Operations (six months).</t>
  </si>
  <si>
    <t xml:space="preserve">B. Balance sheet</t>
  </si>
  <si>
    <t xml:space="preserve">As of</t>
  </si>
  <si>
    <t xml:space="preserve">Dec-23</t>
  </si>
  <si>
    <t xml:space="preserve">Dec-24</t>
  </si>
  <si>
    <t xml:space="preserve">Period-end date</t>
  </si>
  <si>
    <t xml:space="preserve">Total assets</t>
  </si>
  <si>
    <t xml:space="preserve">Debt (net of unamortized issuance costs)</t>
  </si>
  <si>
    <t xml:space="preserve">Total liabilities</t>
  </si>
  <si>
    <t xml:space="preserve">Net assets (total assets − total liabilities)</t>
  </si>
  <si>
    <t xml:space="preserve">Net assets as filed</t>
  </si>
  <si>
    <t xml:space="preserve">Net asset value per share</t>
  </si>
  <si>
    <t xml:space="preserve">$</t>
  </si>
  <si>
    <t xml:space="preserve">Net leverage (as reported; OBDC definition)</t>
  </si>
  <si>
    <t xml:space="preserve">Debt ÷ net assets (gross, IC Simulator calculation)</t>
  </si>
  <si>
    <t xml:space="preserve">Source: OBDC Form 10-K FY2024 (Dec-23 column), Form 10-K FY2025 (Dec-24, Dec-25), Form 10-Q Q2-2026 (Jun-26): Consolidated Statements of Assets and Liabilities; Item 2 (net leverage).</t>
  </si>
  <si>
    <t xml:space="preserve">Exhibit 5: OBDC portfolio performance by quarter, Dec-19 to Jun-26 (27 quarter-ends)</t>
  </si>
  <si>
    <t xml:space="preserve">Basis: as reported in each 10-K / 10-Q; non-accrual basis changes in Q1-2026 (row flagged). ($ in millions unless stated)</t>
  </si>
  <si>
    <t xml:space="preserve">Quarter-end</t>
  </si>
  <si>
    <t xml:space="preserve">Q4-19</t>
  </si>
  <si>
    <t xml:space="preserve">Q1-20</t>
  </si>
  <si>
    <t xml:space="preserve">Q2-20</t>
  </si>
  <si>
    <t xml:space="preserve">Q3-20</t>
  </si>
  <si>
    <t xml:space="preserve">Q4-20</t>
  </si>
  <si>
    <t xml:space="preserve">Q1-21</t>
  </si>
  <si>
    <t xml:space="preserve">Q2-21</t>
  </si>
  <si>
    <t xml:space="preserve">Q3-21</t>
  </si>
  <si>
    <t xml:space="preserve">Q4-21</t>
  </si>
  <si>
    <t xml:space="preserve">Q1-22</t>
  </si>
  <si>
    <t xml:space="preserve">Q2-22</t>
  </si>
  <si>
    <t xml:space="preserve">Q3-22</t>
  </si>
  <si>
    <t xml:space="preserve">Q4-22</t>
  </si>
  <si>
    <t xml:space="preserve">Q1-23</t>
  </si>
  <si>
    <t xml:space="preserve">Q2-23</t>
  </si>
  <si>
    <t xml:space="preserve">Q3-23</t>
  </si>
  <si>
    <t xml:space="preserve">Q4-23</t>
  </si>
  <si>
    <t xml:space="preserve">Q1-24</t>
  </si>
  <si>
    <t xml:space="preserve">Q2-24</t>
  </si>
  <si>
    <t xml:space="preserve">Q3-24</t>
  </si>
  <si>
    <t xml:space="preserve">Q4-24</t>
  </si>
  <si>
    <t xml:space="preserve">Q1-25</t>
  </si>
  <si>
    <t xml:space="preserve">Q2-25</t>
  </si>
  <si>
    <t xml:space="preserve">Q3-25</t>
  </si>
  <si>
    <t xml:space="preserve">Q4-25</t>
  </si>
  <si>
    <t xml:space="preserve">Q1-26</t>
  </si>
  <si>
    <t xml:space="preserve">Q2-26</t>
  </si>
  <si>
    <t xml:space="preserve">Source filing</t>
  </si>
  <si>
    <t xml:space="preserve">form</t>
  </si>
  <si>
    <t xml:space="preserve">10-K</t>
  </si>
  <si>
    <t xml:space="preserve">10-Q</t>
  </si>
  <si>
    <t xml:space="preserve">Non-accrual denominator basis</t>
  </si>
  <si>
    <t xml:space="preserve">flag</t>
  </si>
  <si>
    <t xml:space="preserve">Debt</t>
  </si>
  <si>
    <t xml:space="preserve">Investments at fair value (rating table total)</t>
  </si>
  <si>
    <t xml:space="preserve">First-lien share of fair value (MD&amp;A)</t>
  </si>
  <si>
    <t xml:space="preserve">Weighted average spread, floating-rate debt</t>
  </si>
  <si>
    <t xml:space="preserve">Blank = not disclosed in that filing (n/d)</t>
  </si>
  <si>
    <t xml:space="preserve">Dec-19 and Mar-20 filed as nil</t>
  </si>
  <si>
    <t xml:space="preserve">Amortized cost denominator (debt investments to Dec-25; total investments from Mar-26)</t>
  </si>
  <si>
    <t xml:space="preserve">Non-accrual share at amortized cost</t>
  </si>
  <si>
    <t xml:space="preserve">Non-accrual share at amortized cost (as reported)</t>
  </si>
  <si>
    <t xml:space="preserve">Investments rated 4 at fair value</t>
  </si>
  <si>
    <t xml:space="preserve">Investments rated 5 at fair value</t>
  </si>
  <si>
    <t xml:space="preserve">Rated 4 or 5, share of fair value</t>
  </si>
  <si>
    <t xml:space="preserve">Rated 4, share of fair value (as reported)</t>
  </si>
  <si>
    <t xml:space="preserve">Rated 5, share of fair value (as reported)</t>
  </si>
  <si>
    <t xml:space="preserve">Blank where filed as '—' with a non-zero amount (rounds below 0.1%)</t>
  </si>
  <si>
    <t xml:space="preserve">Precedent periods inside this window: the 2020 pandemic quarters (rated-4 share peaked in Q2-20) and Q3-25 (highest non-accrual share at cost). Quarter-end balances; no flow data are derived.</t>
  </si>
  <si>
    <t xml:space="preserve">Source: OBDC Forms 10-K (FY2019 to FY2025) and 10-Q (Q1-2020 to Q2-2026), Item 2: portfolio rating table, performing and non-accrual table, portfolio composition and weighted average spread. EDGAR filing index: README.</t>
  </si>
  <si>
    <t xml:space="preserve">Exhibit 6: Market, credit-history and capital references; the offer and the buyer's policy</t>
  </si>
  <si>
    <t xml:space="preserve">Basis: published sources, dated (Section A–C); HYPOTHETICAL offer and insurer policy (Section D). (% unless stated)</t>
  </si>
  <si>
    <t xml:space="preserve">A. Rates, CLO and loan market (band IDs)</t>
  </si>
  <si>
    <t xml:space="preserve">[ID] Data point</t>
  </si>
  <si>
    <t xml:space="preserve">[RATE-1] 1-month CME Term SOFR</t>
  </si>
  <si>
    <t xml:space="preserve">Oct 9, 2026</t>
  </si>
  <si>
    <t xml:space="preserve">fetched</t>
  </si>
  <si>
    <t xml:space="preserve">CME Term SOFR via global-rates.com</t>
  </si>
  <si>
    <t xml:space="preserve">[RATE-2] 3-month CME Term SOFR</t>
  </si>
  <si>
    <t xml:space="preserve">[RATE-3] Federal funds target range</t>
  </si>
  <si>
    <t xml:space="preserve">3.75%–4.00% (raised 25bp)</t>
  </si>
  <si>
    <t xml:space="preserve">Sep 16, 2026</t>
  </si>
  <si>
    <t xml:space="preserve">FOMC statement</t>
  </si>
  <si>
    <t xml:space="preserve">[CLO-1] US new-issue BSL CLO AAA spread, monthly average</t>
  </si>
  <si>
    <t xml:space="preserve">Sep 2026</t>
  </si>
  <si>
    <t xml:space="preserve">Trepp, September 2026 CLO Snapshot (Oct 9, 2026)</t>
  </si>
  <si>
    <t xml:space="preserve">[CLO-2] US refi/reset BSL CLO AAA spread, monthly average</t>
  </si>
  <si>
    <t xml:space="preserve">Trepp, September 2026 CLO Snapshot</t>
  </si>
  <si>
    <t xml:space="preserve">[CLO-3] US middle-market CLO issuance, Sep 2026 (15 deals; highest month of 2026)</t>
  </si>
  <si>
    <t xml:space="preserve">$bn</t>
  </si>
  <si>
    <t xml:space="preserve">[CLO-4] US new-issue CLO average non-call period</t>
  </si>
  <si>
    <t xml:space="preserve">[CLO-5] US new-issue CLO average reinvestment period</t>
  </si>
  <si>
    <t xml:space="preserve">[PC-1] Private credit median spread, 2025 issuance (small PC borrowers; median revenue $223M)</t>
  </si>
  <si>
    <t xml:space="preserve">Aug 11, 2026</t>
  </si>
  <si>
    <t xml:space="preserve">[PC-2] Traditional middle-market unitranche spread range, Q3 2026</t>
  </si>
  <si>
    <t xml:space="preserve">S+475–575; OID 98.75–99.25</t>
  </si>
  <si>
    <t xml:space="preserve">Sep 30, 2026</t>
  </si>
  <si>
    <t xml:space="preserve">VRC, Private Credit Trends Q3 2026</t>
  </si>
  <si>
    <t xml:space="preserve">[DEF-1] S&amp;P/LSTA Leveraged Loan Index default rate, peak (by amount; excludes distressed exchanges)</t>
  </si>
  <si>
    <t xml:space="preserve">Nov 2009</t>
  </si>
  <si>
    <t xml:space="preserve">PitchBook LCD</t>
  </si>
  <si>
    <t xml:space="preserve">[DEF-2] Fitch US private credit default rate (Fitch definition)</t>
  </si>
  <si>
    <t xml:space="preserve">Aug 2026</t>
  </si>
  <si>
    <t xml:space="preserve">secondary</t>
  </si>
  <si>
    <t xml:space="preserve">via VRC Q3 2026 / Kadenwood</t>
  </si>
  <si>
    <t xml:space="preserve">[DEF-3] Proskauer Private Credit Default Index (Proskauer definition)</t>
  </si>
  <si>
    <t xml:space="preserve">Q2 2026</t>
  </si>
  <si>
    <t xml:space="preserve">[DEF-4] Middle-market CLO collateral, long-run baseline annual default rate (LSTA-based, adjusted)</t>
  </si>
  <si>
    <t xml:space="preserve">Feb 26, 2024</t>
  </si>
  <si>
    <t xml:space="preserve">Oliver Wyman for the Alternative Credit Council, submitted to the NAIC (industry-commissioned)</t>
  </si>
  <si>
    <t xml:space="preserve">[DEF-5] GFC stress: peak multiple of the baseline default rate</t>
  </si>
  <si>
    <t xml:space="preserve">Oliver Wyman / ACC (industry-commissioned)</t>
  </si>
  <si>
    <t xml:space="preserve">[DEF-6] GFC stress: cumulative excess defaults, middle-market CLO collateral</t>
  </si>
  <si>
    <t xml:space="preserve">[REC-1] Leveraged loan long-run average recovery rate (LSTA series, 2001–2023)</t>
  </si>
  <si>
    <t xml:space="preserve">[REC-2] Average recovery rate through the GFC stress cycle</t>
  </si>
  <si>
    <t xml:space="preserve">[REC-3] Secured lender recovery, 2009 defaults (S&amp;P recovery study)</t>
  </si>
  <si>
    <t xml:space="preserve">2009</t>
  </si>
  <si>
    <t xml:space="preserve">S&amp;P, US Recovery Ratings performance study</t>
  </si>
  <si>
    <t xml:space="preserve">[REC-4] Recovery lag assumed in the stress study</t>
  </si>
  <si>
    <t xml:space="preserve">[PRE-1] Prepayment rate, long-run baseline (annual)</t>
  </si>
  <si>
    <t xml:space="preserve">[PRE-2] Prepayment rate, GFC stress (annual)</t>
  </si>
  <si>
    <t xml:space="preserve">Source: CME Term SOFR via global-rates.com (https://www.global-rates.com/en/interest-rates/cme-term-sofr/); FOMC Sep 16, 2026; Trepp, September 2026 CLO Snapshot (Oct 9, 2026); Federal Reserve FEDS Note (Aug 11, 2026); VRC Private Credit Trends Q3 2026; PitchBook LCD; S&amp;P recovery study; Oliver Wyman report for the Alternative Credit Council submitted to the NAIC (Feb 26, 2024; industry-commissioned). Status 'secondary' = figure cited by a secondary source. URLs: README.</t>
  </si>
  <si>
    <t xml:space="preserve">B. Same-manager CLO issuance: spreads over the benchmark by class (OBDC-consolidated CLOs)</t>
  </si>
  <si>
    <t xml:space="preserve">Deal (pricing date)</t>
  </si>
  <si>
    <t xml:space="preserve">AAA class</t>
  </si>
  <si>
    <t xml:space="preserve">AA class</t>
  </si>
  <si>
    <t xml:space="preserve">A class</t>
  </si>
  <si>
    <t xml:space="preserve">Owl Rock CLO X (new issue) (Mar 9, 2023)</t>
  </si>
  <si>
    <t xml:space="preserve">Class A AAA(sf) and Class B AA(sf); three-month term SOFR</t>
  </si>
  <si>
    <t xml:space="preserve">Owl Rock CLO XIV (new issue; OBDE, assumed Jan 2025) (Nov 21, 2023)</t>
  </si>
  <si>
    <t xml:space="preserve">Class A AAA(sf), Class B AA(sf)</t>
  </si>
  <si>
    <t xml:space="preserve">Owl Rock CLO I (refinancing) (Jan 4, 2024)</t>
  </si>
  <si>
    <t xml:space="preserve">Class A-NR, B-R, and $52.0M Class C A(sf); Benchmark as defined</t>
  </si>
  <si>
    <t xml:space="preserve">Owl Rock CLO III (refinancing) (Apr 11, 2024)</t>
  </si>
  <si>
    <t xml:space="preserve">Class A-R AAA(sf), B-R AA(sf)</t>
  </si>
  <si>
    <t xml:space="preserve">Owl Rock CLO VII (refinancing) (Feb 28, 2025)</t>
  </si>
  <si>
    <t xml:space="preserve">Owl Rock CLO X (refinancing) (Apr 4, 2025)</t>
  </si>
  <si>
    <t xml:space="preserve">Class A-R notes and A-L1 loans AAA(sf), B-R AA(sf)</t>
  </si>
  <si>
    <t xml:space="preserve">Owl Rock CLO XXVI (this deal) (Sep 2, 2026)</t>
  </si>
  <si>
    <t xml:space="preserve">8-K Sep 8, 2026</t>
  </si>
  <si>
    <t xml:space="preserve">Source: OBDC Form 10-Q Q2-2026, Note 6 (Debt): CLO and refinancing descriptions; OBDC 8-K Sep 8, 2026 for CLO XXVI. Benchmark = three-month Term SOFR. Blank = no such class issued to third parties.</t>
  </si>
  <si>
    <t xml:space="preserve">C. NAIC Life RBC C-1 pre-tax factors (Proposal 2026-12-IRE MOD; adopted by CATF Jun 30, 2026 and the Financial Condition (E) Committee Jul 8, 2026; effective Dec 31, 2026 RBC)</t>
  </si>
  <si>
    <t xml:space="preserve">NAIC designation (rating equivalent)</t>
  </si>
  <si>
    <t xml:space="preserve">Non-CLO bond factor</t>
  </si>
  <si>
    <t xml:space="preserve">CLO / CBO / CDO factor</t>
  </si>
  <si>
    <t xml:space="preserve">NAIC 1.A (AAA)</t>
  </si>
  <si>
    <t xml:space="preserve">NAIC 1.B (AA+)</t>
  </si>
  <si>
    <t xml:space="preserve">NAIC 1.C (AA)</t>
  </si>
  <si>
    <t xml:space="preserve">NAIC 1.D (AA-)</t>
  </si>
  <si>
    <t xml:space="preserve">NAIC 1.E (A+)</t>
  </si>
  <si>
    <t xml:space="preserve">NAIC 1.F (A)</t>
  </si>
  <si>
    <t xml:space="preserve">NAIC 1.G (A-)</t>
  </si>
  <si>
    <t xml:space="preserve">NAIC 2.A (BBB+)</t>
  </si>
  <si>
    <t xml:space="preserve">NAIC 2.B (BBB)</t>
  </si>
  <si>
    <t xml:space="preserve">NAIC 2.C (BBB-)</t>
  </si>
  <si>
    <t xml:space="preserve">NAIC 3.A (BB+)</t>
  </si>
  <si>
    <t xml:space="preserve">NAIC 3.B (BB)</t>
  </si>
  <si>
    <t xml:space="preserve">NAIC 3.C (BB-)</t>
  </si>
  <si>
    <t xml:space="preserve">NAIC 4.A (B+)</t>
  </si>
  <si>
    <t xml:space="preserve">NAIC 4.B (B)</t>
  </si>
  <si>
    <t xml:space="preserve">NAIC 4.C (B-)</t>
  </si>
  <si>
    <t xml:space="preserve">CLO residual (equity) tranche</t>
  </si>
  <si>
    <t xml:space="preserve">Surcharge: BSL CLO tranches rated NAIC 2.C or below and 4% thick or less (not middle-market CLOs)</t>
  </si>
  <si>
    <t xml:space="preserve">Designations for CLO tranches remain rating-based (filing-exempt). The NAIC Investment Analysis Office's discretionary challenge to filing-exempt designations became operational in Jul 2026. CLO portfolio adjustment factor set at 1.0 (interim).</t>
  </si>
  <si>
    <t xml:space="preserve">Source: NAIC, Proposal 2026-12-IRE MOD, LR002 Bonds blank and instructions (https://content.naic.org/sites/default/files/inline-files/2026-12-ire.pdf); Mayer Brown via Mondaq, Jul 13, 2026 (Financial Condition (E) Committee adoption, Jul 8, 2026); Sidley Austin, Jul 9, 2026.</t>
  </si>
  <si>
    <t xml:space="preserve">D. The offer and the buyer (HYPOTHETICAL)</t>
  </si>
  <si>
    <t xml:space="preserve">Item</t>
  </si>
  <si>
    <t xml:space="preserve">Buyer</t>
  </si>
  <si>
    <t xml:space="preserve">Harborline Life Insurance Company (fictional US life insurer)</t>
  </si>
  <si>
    <t xml:space="preserve">Offered amount of Class C notes (secondary)</t>
  </si>
  <si>
    <t xml:space="preserve">Offer price (percent of par, plus accrued interest from Sep 2, 2026)</t>
  </si>
  <si>
    <t xml:space="preserve">Dealer and offer date</t>
  </si>
  <si>
    <t xml:space="preserve">SG Americas Securities (secondary offer), Oct 9, 2026; settlement Oct 16, 2026</t>
  </si>
  <si>
    <t xml:space="preserve">Insurer policy: target RBC ratio (total adjusted capital ÷ Authorized Control Level RBC)</t>
  </si>
  <si>
    <t xml:space="preserve">Authorized Control Level RBC as a share of formula RBC (NAIC convention)</t>
  </si>
  <si>
    <t xml:space="preserve">Insurer policy: cost of capital (pre-tax hurdle on allocated capital)</t>
  </si>
  <si>
    <t xml:space="preserve">Insurer policy: federal tax rate used in pricing</t>
  </si>
  <si>
    <t xml:space="preserve">Insurer policy: maximum exposure to any one CLO issuer</t>
  </si>
  <si>
    <t xml:space="preserve">Insurer policy: maximum exposure to any one CLO manager (all tranches, all deals)</t>
  </si>
  <si>
    <t xml:space="preserve">Insurer's existing exposure to Blue Owl-managed CLOs</t>
  </si>
  <si>
    <t xml:space="preserve">HYPOTHETICAL: $5.0M of an AAA tranche in another Blue Owl BDC's CLO</t>
  </si>
  <si>
    <t xml:space="preserve">Insurer IC date</t>
  </si>
  <si>
    <t xml:space="preserve">Source: IC Simulator (HYPOTHETICAL buyer, offer and policy). Insurer capital convention follows the insurer pack: required capital = C-1 factor × target RBC ratio × ACL share; covariance and tax effects ignored (state this if used).</t>
  </si>
  <si>
    <t xml:space="preserve">Each check: Model / Reported / Delta. Ties to filed data pass at |Delta| ≤ 0.5 × the filed unit ($000 → $0.0005M; percentages filed to 0.1% → 0.0005). Internal arithmetic passes only at 0.</t>
  </si>
  <si>
    <t xml:space="preserve">Check</t>
  </si>
  <si>
    <t xml:space="preserve">Model</t>
  </si>
  <si>
    <t xml:space="preserve">Reported</t>
  </si>
  <si>
    <t xml:space="preserve">Delta</t>
  </si>
  <si>
    <t xml:space="preserve">Tolerance</t>
  </si>
  <si>
    <t xml:space="preserve">Sources = uses (closing)</t>
  </si>
  <si>
    <t xml:space="preserve">Internal arithmetic (exact)</t>
  </si>
  <si>
    <t xml:space="preserve">Total capitalization: sum of classes vs Indenture Section 2.3</t>
  </si>
  <si>
    <t xml:space="preserve">Filed tie (±0.5 × filed unit)</t>
  </si>
  <si>
    <t xml:space="preserve">Class C attachment on total capitalization vs 26.7% (8-K-derived headline, one decimal)</t>
  </si>
  <si>
    <t xml:space="preserve">Share column sums to 100%</t>
  </si>
  <si>
    <t xml:space="preserve">Portfolio composition total vs filed, column AC Jun-26</t>
  </si>
  <si>
    <t xml:space="preserve">Portfolio composition total vs filed, column FV Jun-26</t>
  </si>
  <si>
    <t xml:space="preserve">Portfolio composition total vs filed, column AC Dec-25</t>
  </si>
  <si>
    <t xml:space="preserve">Portfolio composition total vs filed, column FV Dec-25</t>
  </si>
  <si>
    <t xml:space="preserve">Non-accrual share at cost recomputed vs reported, Jun-26</t>
  </si>
  <si>
    <t xml:space="preserve">Non-accrual share at fair value recomputed vs reported, Jun-26</t>
  </si>
  <si>
    <t xml:space="preserve">Non-accrual share at cost recomputed vs reported, Dec-25</t>
  </si>
  <si>
    <t xml:space="preserve">Non-accrual share at fair value recomputed vs reported, Dec-25</t>
  </si>
  <si>
    <t xml:space="preserve">Rating table total = investments at fair value, Jun-26</t>
  </si>
  <si>
    <t xml:space="preserve">Rating table total = investments at fair value, Dec-25</t>
  </si>
  <si>
    <t xml:space="preserve">Industry mix sums to 100%, Jun-26</t>
  </si>
  <si>
    <t xml:space="preserve">Industry mix sums to 100%, Dec-25</t>
  </si>
  <si>
    <t xml:space="preserve">Geographic mix sums to 100%, Jun-26</t>
  </si>
  <si>
    <t xml:space="preserve">Total operating expenses, FY2023: model vs filed</t>
  </si>
  <si>
    <t xml:space="preserve">Net investment income after taxes, FY2023: model vs filed</t>
  </si>
  <si>
    <t xml:space="preserve">Net increase in net assets, FY2023: model vs filed</t>
  </si>
  <si>
    <t xml:space="preserve">Total operating expenses, FY2024: model vs filed</t>
  </si>
  <si>
    <t xml:space="preserve">Net investment income after taxes, FY2024: model vs filed</t>
  </si>
  <si>
    <t xml:space="preserve">Net increase in net assets, FY2024: model vs filed</t>
  </si>
  <si>
    <t xml:space="preserve">Total operating expenses, FY2025: model vs filed</t>
  </si>
  <si>
    <t xml:space="preserve">Net investment income after taxes, FY2025: model vs filed</t>
  </si>
  <si>
    <t xml:space="preserve">Net increase in net assets, FY2025: model vs filed</t>
  </si>
  <si>
    <t xml:space="preserve">Total operating expenses, 6M Jun-25: model vs filed</t>
  </si>
  <si>
    <t xml:space="preserve">Net investment income after taxes, 6M Jun-25: model vs filed</t>
  </si>
  <si>
    <t xml:space="preserve">Net increase in net assets, 6M Jun-25: model vs filed</t>
  </si>
  <si>
    <t xml:space="preserve">Total operating expenses, 6M Jun-26: model vs filed</t>
  </si>
  <si>
    <t xml:space="preserve">Net investment income after taxes, 6M Jun-26: model vs filed</t>
  </si>
  <si>
    <t xml:space="preserve">Net increase in net assets, 6M Jun-26: model vs filed</t>
  </si>
  <si>
    <t xml:space="preserve">LTM build: LTM − (FY2025 + 6M Jun-26 − 6M Jun-25), total investment income</t>
  </si>
  <si>
    <t xml:space="preserve">Net assets, Dec-23: model vs filed</t>
  </si>
  <si>
    <t xml:space="preserve">Net assets, Dec-24: model vs filed</t>
  </si>
  <si>
    <t xml:space="preserve">Net assets, Dec-25: model vs filed</t>
  </si>
  <si>
    <t xml:space="preserve">Net assets, Jun-26: model vs filed</t>
  </si>
  <si>
    <t xml:space="preserve">Non-accrual share recomputed vs reported, Q4-19</t>
  </si>
  <si>
    <t xml:space="preserve">Non-accrual share recomputed vs reported, Q1-20</t>
  </si>
  <si>
    <t xml:space="preserve">Rated-4 share recomputed vs reported, Q1-20</t>
  </si>
  <si>
    <t xml:space="preserve">Non-accrual share recomputed vs reported, Q2-20</t>
  </si>
  <si>
    <t xml:space="preserve">Rated-4 share recomputed vs reported, Q2-20</t>
  </si>
  <si>
    <t xml:space="preserve">Non-accrual share recomputed vs reported, Q3-20</t>
  </si>
  <si>
    <t xml:space="preserve">Rated-4 share recomputed vs reported, Q3-20</t>
  </si>
  <si>
    <t xml:space="preserve">Non-accrual share recomputed vs reported, Q4-20</t>
  </si>
  <si>
    <t xml:space="preserve">Rated-4 share recomputed vs reported, Q4-20</t>
  </si>
  <si>
    <t xml:space="preserve">Non-accrual share recomputed vs reported, Q1-21</t>
  </si>
  <si>
    <t xml:space="preserve">Rated-4 share recomputed vs reported, Q1-21</t>
  </si>
  <si>
    <t xml:space="preserve">Non-accrual share recomputed vs reported, Q2-21</t>
  </si>
  <si>
    <t xml:space="preserve">Rated-4 share recomputed vs reported, Q2-21</t>
  </si>
  <si>
    <t xml:space="preserve">Non-accrual share recomputed vs reported, Q3-21</t>
  </si>
  <si>
    <t xml:space="preserve">Rated-4 share recomputed vs reported, Q3-21</t>
  </si>
  <si>
    <t xml:space="preserve">Non-accrual share recomputed vs reported, Q4-21</t>
  </si>
  <si>
    <t xml:space="preserve">Rated-4 share recomputed vs reported, Q4-21</t>
  </si>
  <si>
    <t xml:space="preserve">Non-accrual share recomputed vs reported, Q1-22</t>
  </si>
  <si>
    <t xml:space="preserve">Rated-4 share recomputed vs reported, Q1-22</t>
  </si>
  <si>
    <t xml:space="preserve">Non-accrual share recomputed vs reported, Q2-22</t>
  </si>
  <si>
    <t xml:space="preserve">Rated-4 share recomputed vs reported, Q2-22</t>
  </si>
  <si>
    <t xml:space="preserve">Non-accrual share recomputed vs reported, Q3-22</t>
  </si>
  <si>
    <t xml:space="preserve">Rated-4 share recomputed vs reported, Q3-22</t>
  </si>
  <si>
    <t xml:space="preserve">Non-accrual share recomputed vs reported, Q4-22</t>
  </si>
  <si>
    <t xml:space="preserve">Rated-4 share recomputed vs reported, Q4-22</t>
  </si>
  <si>
    <t xml:space="preserve">Non-accrual share recomputed vs reported, Q1-23</t>
  </si>
  <si>
    <t xml:space="preserve">Rated-4 share recomputed vs reported, Q1-23</t>
  </si>
  <si>
    <t xml:space="preserve">Non-accrual share recomputed vs reported, Q2-23</t>
  </si>
  <si>
    <t xml:space="preserve">Rated-4 share recomputed vs reported, Q2-23</t>
  </si>
  <si>
    <t xml:space="preserve">Non-accrual share recomputed vs reported, Q3-23</t>
  </si>
  <si>
    <t xml:space="preserve">Rated-4 share recomputed vs reported, Q3-23</t>
  </si>
  <si>
    <t xml:space="preserve">Non-accrual share recomputed vs reported, Q4-23</t>
  </si>
  <si>
    <t xml:space="preserve">Rated-4 share recomputed vs reported, Q4-23</t>
  </si>
  <si>
    <t xml:space="preserve">Non-accrual share recomputed vs reported, Q1-24</t>
  </si>
  <si>
    <t xml:space="preserve">Rated-4 share recomputed vs reported, Q1-24</t>
  </si>
  <si>
    <t xml:space="preserve">Non-accrual share recomputed vs reported, Q2-24</t>
  </si>
  <si>
    <t xml:space="preserve">Rated-4 share recomputed vs reported, Q2-24</t>
  </si>
  <si>
    <t xml:space="preserve">Non-accrual share recomputed vs reported, Q3-24</t>
  </si>
  <si>
    <t xml:space="preserve">Rated-4 share recomputed vs reported, Q3-24</t>
  </si>
  <si>
    <t xml:space="preserve">Non-accrual share recomputed vs reported, Q4-24</t>
  </si>
  <si>
    <t xml:space="preserve">Rated-4 share recomputed vs reported, Q4-24</t>
  </si>
  <si>
    <t xml:space="preserve">Non-accrual share recomputed vs reported, Q1-25</t>
  </si>
  <si>
    <t xml:space="preserve">Rated-4 share recomputed vs reported, Q1-25</t>
  </si>
  <si>
    <t xml:space="preserve">Non-accrual share recomputed vs reported, Q2-25</t>
  </si>
  <si>
    <t xml:space="preserve">Rated-4 share recomputed vs reported, Q2-25</t>
  </si>
  <si>
    <t xml:space="preserve">Non-accrual share recomputed vs reported, Q3-25</t>
  </si>
  <si>
    <t xml:space="preserve">Rated-4 share recomputed vs reported, Q3-25</t>
  </si>
  <si>
    <t xml:space="preserve">Non-accrual share recomputed vs reported, Q4-25</t>
  </si>
  <si>
    <t xml:space="preserve">Rated-4 share recomputed vs reported, Q4-25</t>
  </si>
  <si>
    <t xml:space="preserve">Non-accrual share recomputed vs reported, Q1-26</t>
  </si>
  <si>
    <t xml:space="preserve">Rated-4 share recomputed vs reported, Q1-26</t>
  </si>
  <si>
    <t xml:space="preserve">Non-accrual share recomputed vs reported, Q2-26</t>
  </si>
  <si>
    <t xml:space="preserve">Rated-4 share recomputed vs reported, Q2-26</t>
  </si>
  <si>
    <t xml:space="preserve">Checks run: 90</t>
  </si>
</sst>
</file>

<file path=xl/styles.xml><?xml version="1.0" encoding="utf-8"?>
<styleSheet xmlns="http://schemas.openxmlformats.org/spreadsheetml/2006/main">
  <numFmts count="21">
    <numFmt numFmtId="164" formatCode="General"/>
    <numFmt numFmtId="165" formatCode="#,##0.0;\(#,##0.0\);\–"/>
    <numFmt numFmtId="166" formatCode="0.0%;\(0.0%\);\–"/>
    <numFmt numFmtId="167" formatCode="0.00%;\(0.00%\)"/>
    <numFmt numFmtId="168" formatCode="0.00000%"/>
    <numFmt numFmtId="169" formatCode="mmm\ d&quot;, &quot;yyyy"/>
    <numFmt numFmtId="170" formatCode="0.000%"/>
    <numFmt numFmtId="171" formatCode="#,##0.000;\(#,##0.000\);\–"/>
    <numFmt numFmtId="172" formatCode="0.00"/>
    <numFmt numFmtId="173" formatCode="#,##0;\(#,##0\)"/>
    <numFmt numFmtId="174" formatCode="0.00\x"/>
    <numFmt numFmtId="175" formatCode="mm/dd/yy"/>
    <numFmt numFmtId="176" formatCode="0.0"/>
    <numFmt numFmtId="177" formatCode="0.0\x"/>
    <numFmt numFmtId="178" formatCode="0%"/>
    <numFmt numFmtId="179" formatCode="0"/>
    <numFmt numFmtId="180" formatCode="0.0%"/>
    <numFmt numFmtId="181" formatCode="0.00%"/>
    <numFmt numFmtId="182" formatCode="#,##0.0000;\(#,##0.0000\)"/>
    <numFmt numFmtId="183" formatCode="0.0000;\(0.0000\)"/>
    <numFmt numFmtId="184" formatCode="0.0000"/>
  </numFmts>
  <fonts count="2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21826"/>
      <name val="Georgia"/>
      <family val="0"/>
      <charset val="1"/>
    </font>
    <font>
      <sz val="12"/>
      <color rgb="FF1E3A5F"/>
      <name val="Georgia"/>
      <family val="0"/>
      <charset val="1"/>
    </font>
    <font>
      <b val="true"/>
      <sz val="10"/>
      <name val="Arial"/>
      <family val="0"/>
      <charset val="1"/>
    </font>
    <font>
      <sz val="10"/>
      <color rgb="FF2A3140"/>
      <name val="Arial"/>
      <family val="0"/>
      <charset val="1"/>
    </font>
    <font>
      <b val="true"/>
      <sz val="10"/>
      <color rgb="FF0B5D4B"/>
      <name val="Arial"/>
      <family val="0"/>
      <charset val="1"/>
    </font>
    <font>
      <b val="true"/>
      <sz val="10"/>
      <color rgb="FF121826"/>
      <name val="Arial"/>
      <family val="0"/>
      <charset val="1"/>
    </font>
    <font>
      <sz val="10"/>
      <color rgb="FF1E3A5F"/>
      <name val="Arial"/>
      <family val="0"/>
      <charset val="1"/>
    </font>
    <font>
      <sz val="10"/>
      <name val="Arial"/>
      <family val="0"/>
      <charset val="1"/>
    </font>
    <font>
      <b val="true"/>
      <sz val="14"/>
      <color rgb="FF121826"/>
      <name val="Georgia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9"/>
      <name val="Arial"/>
      <family val="0"/>
      <charset val="1"/>
    </font>
    <font>
      <sz val="9"/>
      <name val="Arial"/>
      <family val="0"/>
      <charset val="1"/>
    </font>
    <font>
      <b val="true"/>
      <sz val="13"/>
      <color rgb="FF121826"/>
      <name val="Georgia"/>
      <family val="0"/>
      <charset val="1"/>
    </font>
    <font>
      <i val="true"/>
      <sz val="9"/>
      <color rgb="FF5B6475"/>
      <name val="Arial"/>
      <family val="0"/>
      <charset val="1"/>
    </font>
    <font>
      <b val="true"/>
      <sz val="9"/>
      <color rgb="FF121826"/>
      <name val="Arial"/>
      <family val="0"/>
      <charset val="1"/>
    </font>
    <font>
      <sz val="9"/>
      <color rgb="FF2A3140"/>
      <name val="Arial"/>
      <family val="0"/>
      <charset val="1"/>
    </font>
    <font>
      <sz val="9"/>
      <color rgb="FF5B6475"/>
      <name val="Arial"/>
      <family val="0"/>
      <charset val="1"/>
    </font>
    <font>
      <sz val="9"/>
      <color rgb="FF0000FF"/>
      <name val="Arial"/>
      <family val="0"/>
      <charset val="1"/>
    </font>
    <font>
      <i val="true"/>
      <sz val="8"/>
      <color rgb="FF5B6475"/>
      <name val="Arial"/>
      <family val="0"/>
      <charset val="1"/>
    </font>
    <font>
      <b val="true"/>
      <sz val="9"/>
      <color rgb="FF2A3140"/>
      <name val="Arial"/>
      <family val="0"/>
      <charset val="1"/>
    </font>
    <font>
      <b val="true"/>
      <sz val="9"/>
      <color rgb="FF000000"/>
      <name val="Arial"/>
      <family val="0"/>
      <charset val="1"/>
    </font>
    <font>
      <sz val="9"/>
      <color rgb="FF000000"/>
      <name val="Arial"/>
      <family val="0"/>
      <charset val="1"/>
    </font>
    <font>
      <sz val="9"/>
      <color rgb="FF008000"/>
      <name val="Arial"/>
      <family val="0"/>
      <charset val="1"/>
    </font>
    <font>
      <b val="true"/>
      <sz val="9"/>
      <color rgb="FF0B5D4B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E3A5F"/>
        <bgColor rgb="FF2A3140"/>
      </patternFill>
    </fill>
    <fill>
      <patternFill patternType="solid">
        <fgColor rgb="FFE4EAF3"/>
        <bgColor rgb="FFDDDCD4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DDCD4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3" borderId="1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4" fontId="1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21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2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3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2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2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2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9" fillId="0" borderId="0" xfId="0" applyFont="true" applyBorder="false" applyAlignment="true" applyProtection="false">
      <alignment horizontal="right" vertical="bottom" textRotation="0" wrapText="true" indent="0" shrinkToFit="false"/>
      <protection locked="true" hidden="false"/>
    </xf>
    <xf numFmtId="167" fontId="21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2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2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8" fontId="2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9" fontId="19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9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9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20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19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70" fontId="21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1" fontId="21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21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2" fontId="21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3" fontId="21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4" fontId="21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4" fontId="2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5" fontId="19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8" fontId="21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6" fontId="21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7" fontId="21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8" fontId="21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9" fontId="21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80" fontId="21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81" fontId="21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8" fillId="3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82" fontId="2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83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84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82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b val="1"/>
        <color rgb="FFB42318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B5D4B"/>
      <rgbColor rgb="FFC0C0C0"/>
      <rgbColor rgb="FF808080"/>
      <rgbColor rgb="FF9999FF"/>
      <rgbColor rgb="FF993366"/>
      <rgbColor rgb="FFFFFFCC"/>
      <rgbColor rgb="FFE4EAF3"/>
      <rgbColor rgb="FF660066"/>
      <rgbColor rgb="FFFF8080"/>
      <rgbColor rgb="FF0066CC"/>
      <rgbColor rgb="FFDDDCD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B6475"/>
      <rgbColor rgb="FF969696"/>
      <rgbColor rgb="FF1E3A5F"/>
      <rgbColor rgb="FF339966"/>
      <rgbColor rgb="FF121826"/>
      <rgbColor rgb="FF333300"/>
      <rgbColor rgb="FFB42318"/>
      <rgbColor rgb="FF993366"/>
      <rgbColor rgb="FF333399"/>
      <rgbColor rgb="FF2A31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C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0"/>
    <col collapsed="false" customWidth="true" hidden="false" outlineLevel="0" max="3" min="3" style="0" width="100"/>
  </cols>
  <sheetData>
    <row r="2" customFormat="false" ht="22.0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  <c r="C5" s="4" t="s">
        <v>3</v>
      </c>
    </row>
    <row r="6" customFormat="false" ht="15" hidden="false" customHeight="false" outlineLevel="0" collapsed="false">
      <c r="B6" s="3" t="s">
        <v>4</v>
      </c>
      <c r="C6" s="4" t="s">
        <v>5</v>
      </c>
    </row>
    <row r="7" customFormat="false" ht="15" hidden="false" customHeight="false" outlineLevel="0" collapsed="false">
      <c r="B7" s="3" t="s">
        <v>6</v>
      </c>
      <c r="C7" s="4" t="s">
        <v>7</v>
      </c>
    </row>
    <row r="8" customFormat="false" ht="15" hidden="false" customHeight="false" outlineLevel="0" collapsed="false">
      <c r="B8" s="3" t="s">
        <v>8</v>
      </c>
      <c r="C8" s="4" t="s">
        <v>9</v>
      </c>
    </row>
    <row r="9" customFormat="false" ht="15" hidden="false" customHeight="false" outlineLevel="0" collapsed="false">
      <c r="B9" s="3" t="s">
        <v>10</v>
      </c>
      <c r="C9" s="4" t="s">
        <v>11</v>
      </c>
    </row>
    <row r="10" customFormat="false" ht="15" hidden="false" customHeight="false" outlineLevel="0" collapsed="false">
      <c r="B10" s="3" t="s">
        <v>12</v>
      </c>
      <c r="C10" s="5" t="str">
        <f aca="false">Checks!G96</f>
        <v>ALL CHECKS OK</v>
      </c>
    </row>
    <row r="12" customFormat="false" ht="15" hidden="false" customHeight="false" outlineLevel="0" collapsed="false">
      <c r="B12" s="6" t="s">
        <v>13</v>
      </c>
    </row>
    <row r="13" customFormat="false" ht="15" hidden="false" customHeight="false" outlineLevel="0" collapsed="false">
      <c r="B13" s="7" t="s">
        <v>14</v>
      </c>
      <c r="C13" s="8" t="s">
        <v>15</v>
      </c>
    </row>
    <row r="14" customFormat="false" ht="15" hidden="false" customHeight="false" outlineLevel="0" collapsed="false">
      <c r="B14" s="7" t="s">
        <v>16</v>
      </c>
      <c r="C14" s="8" t="s">
        <v>17</v>
      </c>
    </row>
    <row r="15" customFormat="false" ht="15" hidden="false" customHeight="false" outlineLevel="0" collapsed="false">
      <c r="B15" s="7" t="s">
        <v>18</v>
      </c>
      <c r="C15" s="8" t="s">
        <v>19</v>
      </c>
    </row>
    <row r="16" customFormat="false" ht="15" hidden="false" customHeight="false" outlineLevel="0" collapsed="false">
      <c r="B16" s="7" t="s">
        <v>20</v>
      </c>
      <c r="C16" s="8" t="s">
        <v>21</v>
      </c>
    </row>
    <row r="17" customFormat="false" ht="15" hidden="false" customHeight="false" outlineLevel="0" collapsed="false">
      <c r="B17" s="7" t="s">
        <v>22</v>
      </c>
      <c r="C17" s="8" t="s">
        <v>23</v>
      </c>
    </row>
    <row r="18" customFormat="false" ht="15" hidden="false" customHeight="false" outlineLevel="0" collapsed="false">
      <c r="B18" s="7" t="s">
        <v>24</v>
      </c>
      <c r="C18" s="8" t="s">
        <v>25</v>
      </c>
    </row>
    <row r="19" customFormat="false" ht="15" hidden="false" customHeight="false" outlineLevel="0" collapsed="false">
      <c r="B19" s="7" t="s">
        <v>26</v>
      </c>
      <c r="C19" s="8" t="s">
        <v>27</v>
      </c>
    </row>
    <row r="20" customFormat="false" ht="15" hidden="false" customHeight="false" outlineLevel="0" collapsed="false">
      <c r="B20" s="7" t="s">
        <v>28</v>
      </c>
      <c r="C20" s="8" t="s">
        <v>29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&amp;LIC Simulator · Owl Rock CLO XXVI: Class C notes · Intermediate · Practice use only&amp;RPage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C3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4"/>
    <col collapsed="false" customWidth="true" hidden="false" outlineLevel="0" max="3" min="3" style="0" width="120"/>
  </cols>
  <sheetData>
    <row r="2" customFormat="false" ht="17.35" hidden="false" customHeight="false" outlineLevel="0" collapsed="false">
      <c r="B2" s="9" t="s">
        <v>14</v>
      </c>
    </row>
    <row r="4" customFormat="false" ht="15" hidden="false" customHeight="false" outlineLevel="0" collapsed="false">
      <c r="B4" s="10" t="s">
        <v>30</v>
      </c>
      <c r="C4" s="11"/>
    </row>
    <row r="5" customFormat="false" ht="22.35" hidden="false" customHeight="false" outlineLevel="0" collapsed="false">
      <c r="B5" s="12" t="s">
        <v>31</v>
      </c>
      <c r="C5" s="13" t="s">
        <v>32</v>
      </c>
    </row>
    <row r="6" customFormat="false" ht="22.35" hidden="false" customHeight="false" outlineLevel="0" collapsed="false">
      <c r="B6" s="12" t="s">
        <v>33</v>
      </c>
      <c r="C6" s="13" t="s">
        <v>34</v>
      </c>
    </row>
    <row r="7" customFormat="false" ht="22.35" hidden="false" customHeight="false" outlineLevel="0" collapsed="false">
      <c r="B7" s="12" t="s">
        <v>35</v>
      </c>
      <c r="C7" s="13" t="s">
        <v>36</v>
      </c>
    </row>
    <row r="8" customFormat="false" ht="15" hidden="false" customHeight="false" outlineLevel="0" collapsed="false">
      <c r="B8" s="12" t="s">
        <v>37</v>
      </c>
      <c r="C8" s="13" t="s">
        <v>38</v>
      </c>
    </row>
    <row r="9" customFormat="false" ht="15" hidden="false" customHeight="false" outlineLevel="0" collapsed="false">
      <c r="B9" s="12" t="s">
        <v>39</v>
      </c>
      <c r="C9" s="13" t="s">
        <v>40</v>
      </c>
    </row>
    <row r="10" customFormat="false" ht="15" hidden="false" customHeight="false" outlineLevel="0" collapsed="false">
      <c r="B10" s="12" t="s">
        <v>41</v>
      </c>
      <c r="C10" s="13" t="s">
        <v>42</v>
      </c>
    </row>
    <row r="11" customFormat="false" ht="15" hidden="false" customHeight="false" outlineLevel="0" collapsed="false">
      <c r="B11" s="10" t="s">
        <v>43</v>
      </c>
      <c r="C11" s="11"/>
    </row>
    <row r="12" customFormat="false" ht="15" hidden="false" customHeight="false" outlineLevel="0" collapsed="false">
      <c r="B12" s="12" t="s">
        <v>44</v>
      </c>
      <c r="C12" s="13" t="s">
        <v>45</v>
      </c>
    </row>
    <row r="13" customFormat="false" ht="15" hidden="false" customHeight="false" outlineLevel="0" collapsed="false">
      <c r="B13" s="12" t="s">
        <v>46</v>
      </c>
      <c r="C13" s="13" t="s">
        <v>47</v>
      </c>
    </row>
    <row r="14" customFormat="false" ht="15" hidden="false" customHeight="false" outlineLevel="0" collapsed="false">
      <c r="B14" s="12" t="s">
        <v>48</v>
      </c>
      <c r="C14" s="13" t="s">
        <v>49</v>
      </c>
    </row>
    <row r="15" customFormat="false" ht="15" hidden="false" customHeight="false" outlineLevel="0" collapsed="false">
      <c r="B15" s="12" t="s">
        <v>50</v>
      </c>
      <c r="C15" s="13" t="s">
        <v>51</v>
      </c>
    </row>
    <row r="16" customFormat="false" ht="15" hidden="false" customHeight="false" outlineLevel="0" collapsed="false">
      <c r="B16" s="12" t="s">
        <v>52</v>
      </c>
      <c r="C16" s="13" t="s">
        <v>53</v>
      </c>
    </row>
    <row r="17" customFormat="false" ht="15" hidden="false" customHeight="false" outlineLevel="0" collapsed="false">
      <c r="B17" s="10" t="s">
        <v>54</v>
      </c>
      <c r="C17" s="11"/>
    </row>
    <row r="18" customFormat="false" ht="15" hidden="false" customHeight="false" outlineLevel="0" collapsed="false">
      <c r="B18" s="12" t="s">
        <v>55</v>
      </c>
      <c r="C18" s="13" t="s">
        <v>56</v>
      </c>
    </row>
    <row r="19" customFormat="false" ht="15" hidden="false" customHeight="false" outlineLevel="0" collapsed="false">
      <c r="B19" s="12" t="s">
        <v>57</v>
      </c>
      <c r="C19" s="13" t="s">
        <v>58</v>
      </c>
    </row>
    <row r="20" customFormat="false" ht="15" hidden="false" customHeight="false" outlineLevel="0" collapsed="false">
      <c r="B20" s="12" t="s">
        <v>59</v>
      </c>
      <c r="C20" s="13" t="s">
        <v>60</v>
      </c>
    </row>
    <row r="21" customFormat="false" ht="15" hidden="false" customHeight="false" outlineLevel="0" collapsed="false">
      <c r="B21" s="12" t="s">
        <v>61</v>
      </c>
      <c r="C21" s="13" t="s">
        <v>62</v>
      </c>
    </row>
    <row r="22" customFormat="false" ht="15" hidden="false" customHeight="false" outlineLevel="0" collapsed="false">
      <c r="B22" s="12" t="s">
        <v>63</v>
      </c>
      <c r="C22" s="13" t="s">
        <v>64</v>
      </c>
    </row>
    <row r="23" customFormat="false" ht="15" hidden="false" customHeight="false" outlineLevel="0" collapsed="false">
      <c r="B23" s="12" t="s">
        <v>65</v>
      </c>
      <c r="C23" s="13" t="s">
        <v>66</v>
      </c>
    </row>
    <row r="24" customFormat="false" ht="15" hidden="false" customHeight="false" outlineLevel="0" collapsed="false">
      <c r="B24" s="12" t="s">
        <v>67</v>
      </c>
      <c r="C24" s="13" t="s">
        <v>68</v>
      </c>
    </row>
    <row r="25" customFormat="false" ht="15" hidden="false" customHeight="false" outlineLevel="0" collapsed="false">
      <c r="B25" s="12" t="s">
        <v>69</v>
      </c>
      <c r="C25" s="13" t="s">
        <v>70</v>
      </c>
    </row>
    <row r="26" customFormat="false" ht="15" hidden="false" customHeight="false" outlineLevel="0" collapsed="false">
      <c r="B26" s="12" t="s">
        <v>71</v>
      </c>
      <c r="C26" s="13" t="s">
        <v>72</v>
      </c>
    </row>
    <row r="27" customFormat="false" ht="15" hidden="false" customHeight="false" outlineLevel="0" collapsed="false">
      <c r="B27" s="12" t="s">
        <v>73</v>
      </c>
      <c r="C27" s="13" t="s">
        <v>74</v>
      </c>
    </row>
    <row r="28" customFormat="false" ht="15" hidden="false" customHeight="false" outlineLevel="0" collapsed="false">
      <c r="B28" s="12" t="s">
        <v>75</v>
      </c>
      <c r="C28" s="13" t="s">
        <v>76</v>
      </c>
    </row>
    <row r="29" customFormat="false" ht="15" hidden="false" customHeight="false" outlineLevel="0" collapsed="false">
      <c r="B29" s="12" t="s">
        <v>77</v>
      </c>
      <c r="C29" s="13" t="s">
        <v>78</v>
      </c>
    </row>
    <row r="30" customFormat="false" ht="15" hidden="false" customHeight="false" outlineLevel="0" collapsed="false">
      <c r="B30" s="12" t="s">
        <v>79</v>
      </c>
      <c r="C30" s="13" t="s">
        <v>80</v>
      </c>
    </row>
    <row r="31" customFormat="false" ht="15" hidden="false" customHeight="false" outlineLevel="0" collapsed="false">
      <c r="B31" s="12" t="s">
        <v>81</v>
      </c>
      <c r="C31" s="13" t="s">
        <v>82</v>
      </c>
    </row>
    <row r="32" customFormat="false" ht="15" hidden="false" customHeight="false" outlineLevel="0" collapsed="false">
      <c r="B32" s="12" t="s">
        <v>83</v>
      </c>
      <c r="C32" s="13" t="s">
        <v>84</v>
      </c>
    </row>
    <row r="33" customFormat="false" ht="15" hidden="false" customHeight="false" outlineLevel="0" collapsed="false">
      <c r="B33" s="12" t="s">
        <v>85</v>
      </c>
      <c r="C33" s="13" t="s">
        <v>86</v>
      </c>
    </row>
    <row r="34" customFormat="false" ht="15" hidden="false" customHeight="false" outlineLevel="0" collapsed="false">
      <c r="B34" s="12" t="s">
        <v>87</v>
      </c>
      <c r="C34" s="13" t="s">
        <v>88</v>
      </c>
    </row>
    <row r="35" customFormat="false" ht="15" hidden="false" customHeight="false" outlineLevel="0" collapsed="false">
      <c r="B35" s="12" t="s">
        <v>89</v>
      </c>
      <c r="C35" s="13" t="s">
        <v>90</v>
      </c>
    </row>
    <row r="36" customFormat="false" ht="15" hidden="false" customHeight="false" outlineLevel="0" collapsed="false">
      <c r="B36" s="12" t="s">
        <v>91</v>
      </c>
      <c r="C36" s="13" t="s">
        <v>92</v>
      </c>
    </row>
    <row r="37" customFormat="false" ht="15" hidden="false" customHeight="false" outlineLevel="0" collapsed="false">
      <c r="B37" s="12" t="s">
        <v>93</v>
      </c>
      <c r="C37" s="13" t="s">
        <v>94</v>
      </c>
    </row>
    <row r="38" customFormat="false" ht="15" hidden="false" customHeight="false" outlineLevel="0" collapsed="false">
      <c r="B38" s="10" t="s">
        <v>95</v>
      </c>
      <c r="C38" s="11"/>
    </row>
    <row r="39" customFormat="false" ht="32.8" hidden="false" customHeight="false" outlineLevel="0" collapsed="false">
      <c r="B39" s="12" t="s">
        <v>96</v>
      </c>
      <c r="C39" s="13" t="s">
        <v>97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&amp;LIC Simulator · Owl Rock CLO XXVI: Class C notes · Intermediate · Practice use only&amp;RPage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P4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64"/>
    <col collapsed="false" customWidth="true" hidden="false" outlineLevel="0" max="3" min="3" style="0" width="12"/>
    <col collapsed="false" customWidth="true" hidden="false" outlineLevel="0" max="5" min="4" style="0" width="13"/>
    <col collapsed="false" customWidth="true" hidden="false" outlineLevel="0" max="6" min="6" style="0" width="11"/>
    <col collapsed="false" customWidth="true" hidden="false" outlineLevel="0" max="7" min="7" style="0" width="13"/>
    <col collapsed="false" customWidth="true" hidden="false" outlineLevel="0" max="10" min="8" style="0" width="11"/>
    <col collapsed="false" customWidth="true" hidden="false" outlineLevel="0" max="15" min="11" style="0" width="12"/>
    <col collapsed="false" customWidth="true" hidden="false" outlineLevel="0" max="16" min="16" style="0" width="22"/>
  </cols>
  <sheetData>
    <row r="1" customFormat="false" ht="16.15" hidden="false" customHeight="false" outlineLevel="0" collapsed="false">
      <c r="B1" s="14" t="s">
        <v>98</v>
      </c>
    </row>
    <row r="2" customFormat="false" ht="15" hidden="false" customHeight="false" outlineLevel="0" collapsed="false">
      <c r="B2" s="15" t="s">
        <v>99</v>
      </c>
    </row>
    <row r="4" customFormat="false" ht="15" hidden="false" customHeight="false" outlineLevel="0" collapsed="false">
      <c r="B4" s="10" t="s">
        <v>100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customFormat="false" ht="15" hidden="false" customHeight="false" outlineLevel="0" collapsed="false">
      <c r="B5" s="16" t="s">
        <v>101</v>
      </c>
      <c r="C5" s="16" t="s">
        <v>33</v>
      </c>
      <c r="D5" s="17" t="s">
        <v>102</v>
      </c>
    </row>
    <row r="6" customFormat="false" ht="15" hidden="false" customHeight="false" outlineLevel="0" collapsed="false">
      <c r="B6" s="18" t="s">
        <v>103</v>
      </c>
      <c r="C6" s="19" t="s">
        <v>102</v>
      </c>
      <c r="D6" s="20" t="n">
        <v>182</v>
      </c>
    </row>
    <row r="7" customFormat="false" ht="15" hidden="false" customHeight="false" outlineLevel="0" collapsed="false">
      <c r="B7" s="18" t="s">
        <v>104</v>
      </c>
      <c r="C7" s="19" t="s">
        <v>102</v>
      </c>
      <c r="D7" s="20" t="n">
        <v>25</v>
      </c>
    </row>
    <row r="8" customFormat="false" ht="15" hidden="false" customHeight="false" outlineLevel="0" collapsed="false">
      <c r="B8" s="18" t="s">
        <v>105</v>
      </c>
      <c r="C8" s="19" t="s">
        <v>102</v>
      </c>
      <c r="D8" s="20" t="n">
        <v>25</v>
      </c>
    </row>
    <row r="9" customFormat="false" ht="15" hidden="false" customHeight="false" outlineLevel="0" collapsed="false">
      <c r="B9" s="18" t="s">
        <v>106</v>
      </c>
      <c r="C9" s="19" t="s">
        <v>102</v>
      </c>
      <c r="D9" s="20" t="n">
        <v>40</v>
      </c>
    </row>
    <row r="10" customFormat="false" ht="15" hidden="false" customHeight="false" outlineLevel="0" collapsed="false">
      <c r="B10" s="18" t="s">
        <v>107</v>
      </c>
      <c r="C10" s="19" t="s">
        <v>102</v>
      </c>
      <c r="D10" s="20" t="n">
        <v>20</v>
      </c>
    </row>
    <row r="11" customFormat="false" ht="15" hidden="false" customHeight="false" outlineLevel="0" collapsed="false">
      <c r="B11" s="18" t="s">
        <v>108</v>
      </c>
      <c r="C11" s="19" t="s">
        <v>102</v>
      </c>
      <c r="D11" s="20" t="n">
        <v>106.15</v>
      </c>
      <c r="E11" s="21" t="s">
        <v>109</v>
      </c>
    </row>
    <row r="12" customFormat="false" ht="15" hidden="false" customHeight="false" outlineLevel="0" collapsed="false">
      <c r="B12" s="22" t="s">
        <v>110</v>
      </c>
      <c r="C12" s="19" t="s">
        <v>102</v>
      </c>
      <c r="D12" s="23" t="n">
        <f aca="false">SUM(D6:D11)</f>
        <v>398.15</v>
      </c>
    </row>
    <row r="13" customFormat="false" ht="15" hidden="false" customHeight="false" outlineLevel="0" collapsed="false">
      <c r="B13" s="18" t="s">
        <v>111</v>
      </c>
      <c r="C13" s="19" t="s">
        <v>102</v>
      </c>
      <c r="D13" s="20" t="n">
        <v>398.15</v>
      </c>
    </row>
    <row r="15" customFormat="false" ht="15" hidden="false" customHeight="false" outlineLevel="0" collapsed="false">
      <c r="B15" s="16" t="s">
        <v>112</v>
      </c>
      <c r="C15" s="16" t="s">
        <v>33</v>
      </c>
      <c r="D15" s="17" t="s">
        <v>102</v>
      </c>
    </row>
    <row r="16" customFormat="false" ht="15" hidden="false" customHeight="false" outlineLevel="0" collapsed="false">
      <c r="B16" s="18" t="s">
        <v>113</v>
      </c>
      <c r="C16" s="19" t="s">
        <v>102</v>
      </c>
      <c r="D16" s="20" t="n">
        <v>362.067</v>
      </c>
      <c r="E16" s="21" t="s">
        <v>114</v>
      </c>
    </row>
    <row r="17" customFormat="false" ht="15" hidden="false" customHeight="false" outlineLevel="0" collapsed="false">
      <c r="B17" s="18" t="s">
        <v>115</v>
      </c>
      <c r="C17" s="19" t="s">
        <v>102</v>
      </c>
      <c r="D17" s="24" t="n">
        <f aca="false">D12-D16</f>
        <v>36.083</v>
      </c>
      <c r="E17" s="21" t="s">
        <v>116</v>
      </c>
    </row>
    <row r="18" customFormat="false" ht="15" hidden="false" customHeight="false" outlineLevel="0" collapsed="false">
      <c r="B18" s="22" t="s">
        <v>117</v>
      </c>
      <c r="C18" s="19" t="s">
        <v>102</v>
      </c>
      <c r="D18" s="23" t="n">
        <f aca="false">D16+D17</f>
        <v>398.15</v>
      </c>
    </row>
    <row r="19" customFormat="false" ht="15" hidden="false" customHeight="false" outlineLevel="0" collapsed="false">
      <c r="B19" s="18" t="s">
        <v>118</v>
      </c>
      <c r="C19" s="19" t="s">
        <v>102</v>
      </c>
      <c r="D19" s="20" t="n">
        <v>400</v>
      </c>
      <c r="E19" s="21" t="s">
        <v>119</v>
      </c>
    </row>
    <row r="20" customFormat="false" ht="15" hidden="false" customHeight="false" outlineLevel="0" collapsed="false">
      <c r="B20" s="21" t="s">
        <v>120</v>
      </c>
    </row>
    <row r="22" customFormat="false" ht="15" hidden="false" customHeight="false" outlineLevel="0" collapsed="false">
      <c r="B22" s="10" t="s">
        <v>121</v>
      </c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</row>
    <row r="23" customFormat="false" ht="32.8" hidden="false" customHeight="false" outlineLevel="0" collapsed="false">
      <c r="B23" s="16" t="s">
        <v>122</v>
      </c>
      <c r="C23" s="16" t="s">
        <v>33</v>
      </c>
      <c r="D23" s="17" t="s">
        <v>123</v>
      </c>
      <c r="E23" s="17" t="s">
        <v>124</v>
      </c>
      <c r="F23" s="17" t="s">
        <v>125</v>
      </c>
      <c r="G23" s="17" t="s">
        <v>126</v>
      </c>
      <c r="H23" s="17" t="s">
        <v>127</v>
      </c>
      <c r="I23" s="17" t="s">
        <v>128</v>
      </c>
      <c r="J23" s="17" t="s">
        <v>129</v>
      </c>
      <c r="K23" s="17" t="s">
        <v>130</v>
      </c>
      <c r="L23" s="17" t="s">
        <v>131</v>
      </c>
      <c r="M23" s="17" t="s">
        <v>132</v>
      </c>
      <c r="N23" s="17" t="s">
        <v>133</v>
      </c>
      <c r="O23" s="17" t="s">
        <v>134</v>
      </c>
      <c r="P23" s="17" t="s">
        <v>135</v>
      </c>
    </row>
    <row r="24" customFormat="false" ht="22.35" hidden="false" customHeight="false" outlineLevel="0" collapsed="false">
      <c r="B24" s="18" t="s">
        <v>103</v>
      </c>
      <c r="C24" s="19" t="s">
        <v>136</v>
      </c>
      <c r="D24" s="20" t="n">
        <v>182</v>
      </c>
      <c r="E24" s="25" t="n">
        <f aca="false">D24/D$30</f>
        <v>0.457114152957428</v>
      </c>
      <c r="F24" s="24" t="n">
        <f aca="false">SUM($D$24:$D$26)</f>
        <v>232</v>
      </c>
      <c r="G24" s="25" t="n">
        <f aca="false">1-F24/$D$30</f>
        <v>0.417305035790531</v>
      </c>
      <c r="H24" s="25" t="n">
        <f aca="false">1-(F24-SUM($D$24:$D$26))/$D$30</f>
        <v>1</v>
      </c>
      <c r="I24" s="26" t="s">
        <v>137</v>
      </c>
      <c r="J24" s="26" t="s">
        <v>138</v>
      </c>
      <c r="K24" s="27" t="n">
        <v>0.0148</v>
      </c>
      <c r="L24" s="28"/>
      <c r="M24" s="29" t="n">
        <f aca="false">MAX(0,$D$32)+K24</f>
        <v>0.0551887</v>
      </c>
      <c r="N24" s="26" t="s">
        <v>139</v>
      </c>
      <c r="O24" s="26" t="s">
        <v>139</v>
      </c>
      <c r="P24" s="26" t="s">
        <v>140</v>
      </c>
    </row>
    <row r="25" customFormat="false" ht="15" hidden="false" customHeight="false" outlineLevel="0" collapsed="false">
      <c r="B25" s="18" t="s">
        <v>104</v>
      </c>
      <c r="C25" s="19" t="s">
        <v>136</v>
      </c>
      <c r="D25" s="20" t="n">
        <v>25</v>
      </c>
      <c r="E25" s="25" t="n">
        <f aca="false">D25/D$30</f>
        <v>0.0627904056260204</v>
      </c>
      <c r="F25" s="24" t="n">
        <f aca="false">SUM($D$24:$D$26)</f>
        <v>232</v>
      </c>
      <c r="G25" s="25" t="n">
        <f aca="false">1-F25/$D$30</f>
        <v>0.417305035790531</v>
      </c>
      <c r="H25" s="25" t="n">
        <f aca="false">1-(F25-SUM($D$24:$D$26))/$D$30</f>
        <v>1</v>
      </c>
      <c r="I25" s="26" t="s">
        <v>137</v>
      </c>
      <c r="J25" s="26" t="s">
        <v>141</v>
      </c>
      <c r="K25" s="28"/>
      <c r="L25" s="27" t="n">
        <v>0.0554</v>
      </c>
      <c r="M25" s="29" t="n">
        <f aca="false">L25</f>
        <v>0.0554</v>
      </c>
      <c r="N25" s="26" t="s">
        <v>139</v>
      </c>
      <c r="O25" s="26" t="s">
        <v>139</v>
      </c>
      <c r="P25" s="26" t="s">
        <v>140</v>
      </c>
    </row>
    <row r="26" customFormat="false" ht="22.35" hidden="false" customHeight="false" outlineLevel="0" collapsed="false">
      <c r="B26" s="18" t="s">
        <v>105</v>
      </c>
      <c r="C26" s="19" t="s">
        <v>136</v>
      </c>
      <c r="D26" s="20" t="n">
        <v>25</v>
      </c>
      <c r="E26" s="25" t="n">
        <f aca="false">D26/D$30</f>
        <v>0.0627904056260204</v>
      </c>
      <c r="F26" s="24" t="n">
        <f aca="false">SUM($D$24:$D$26)</f>
        <v>232</v>
      </c>
      <c r="G26" s="25" t="n">
        <f aca="false">1-F26/$D$30</f>
        <v>0.417305035790531</v>
      </c>
      <c r="H26" s="25" t="n">
        <f aca="false">1-(F26-SUM($D$24:$D$26))/$D$30</f>
        <v>1</v>
      </c>
      <c r="I26" s="26" t="s">
        <v>137</v>
      </c>
      <c r="J26" s="26" t="s">
        <v>138</v>
      </c>
      <c r="K26" s="27" t="n">
        <v>0.0148</v>
      </c>
      <c r="L26" s="28"/>
      <c r="M26" s="29" t="n">
        <f aca="false">MAX(0,$D$32)+K26</f>
        <v>0.0551887</v>
      </c>
      <c r="N26" s="26" t="s">
        <v>139</v>
      </c>
      <c r="O26" s="26" t="s">
        <v>139</v>
      </c>
      <c r="P26" s="26" t="s">
        <v>140</v>
      </c>
    </row>
    <row r="27" customFormat="false" ht="22.35" hidden="false" customHeight="false" outlineLevel="0" collapsed="false">
      <c r="B27" s="18" t="s">
        <v>106</v>
      </c>
      <c r="C27" s="19" t="s">
        <v>136</v>
      </c>
      <c r="D27" s="20" t="n">
        <v>40</v>
      </c>
      <c r="E27" s="25" t="n">
        <f aca="false">D27/D$30</f>
        <v>0.100464649001633</v>
      </c>
      <c r="F27" s="24" t="n">
        <f aca="false">SUM($D$24:D27)</f>
        <v>272</v>
      </c>
      <c r="G27" s="25" t="n">
        <f aca="false">1-F27/$D$30</f>
        <v>0.316840386788899</v>
      </c>
      <c r="H27" s="25" t="n">
        <f aca="false">1-(F27-D27)/$D$30</f>
        <v>0.417305035790531</v>
      </c>
      <c r="I27" s="26" t="s">
        <v>142</v>
      </c>
      <c r="J27" s="26" t="s">
        <v>138</v>
      </c>
      <c r="K27" s="27" t="n">
        <v>0.019</v>
      </c>
      <c r="L27" s="28"/>
      <c r="M27" s="29" t="n">
        <f aca="false">MAX(0,$D$32)+K27</f>
        <v>0.0593887</v>
      </c>
      <c r="N27" s="26" t="s">
        <v>139</v>
      </c>
      <c r="O27" s="26" t="s">
        <v>139</v>
      </c>
      <c r="P27" s="26" t="s">
        <v>140</v>
      </c>
    </row>
    <row r="28" customFormat="false" ht="22.35" hidden="false" customHeight="false" outlineLevel="0" collapsed="false">
      <c r="B28" s="18" t="s">
        <v>107</v>
      </c>
      <c r="C28" s="19" t="s">
        <v>136</v>
      </c>
      <c r="D28" s="20" t="n">
        <v>20</v>
      </c>
      <c r="E28" s="25" t="n">
        <f aca="false">D28/D$30</f>
        <v>0.0502323245008163</v>
      </c>
      <c r="F28" s="24" t="n">
        <f aca="false">SUM($D$24:D28)</f>
        <v>292</v>
      </c>
      <c r="G28" s="25" t="n">
        <f aca="false">1-F28/$D$30</f>
        <v>0.266608062288082</v>
      </c>
      <c r="H28" s="25" t="n">
        <f aca="false">1-(F28-D28)/$D$30</f>
        <v>0.316840386788899</v>
      </c>
      <c r="I28" s="26" t="s">
        <v>143</v>
      </c>
      <c r="J28" s="26" t="s">
        <v>138</v>
      </c>
      <c r="K28" s="27" t="n">
        <v>0.022</v>
      </c>
      <c r="L28" s="28"/>
      <c r="M28" s="29" t="n">
        <f aca="false">MAX(0,$D$32)+K28</f>
        <v>0.0623887</v>
      </c>
      <c r="N28" s="26" t="s">
        <v>144</v>
      </c>
      <c r="O28" s="26" t="s">
        <v>144</v>
      </c>
      <c r="P28" s="26" t="s">
        <v>140</v>
      </c>
    </row>
    <row r="29" customFormat="false" ht="15" hidden="false" customHeight="false" outlineLevel="0" collapsed="false">
      <c r="B29" s="18" t="s">
        <v>108</v>
      </c>
      <c r="C29" s="19" t="s">
        <v>136</v>
      </c>
      <c r="D29" s="20" t="n">
        <v>106.15</v>
      </c>
      <c r="E29" s="25" t="n">
        <f aca="false">D29/D$30</f>
        <v>0.266608062288082</v>
      </c>
      <c r="F29" s="24" t="n">
        <f aca="false">SUM($D$24:D29)</f>
        <v>398.15</v>
      </c>
      <c r="G29" s="25" t="n">
        <f aca="false">1-F29/$D$30</f>
        <v>0</v>
      </c>
      <c r="H29" s="25" t="n">
        <f aca="false">1-(F29-D29)/$D$30</f>
        <v>0.266608062288082</v>
      </c>
      <c r="I29" s="26" t="s">
        <v>145</v>
      </c>
      <c r="J29" s="26" t="s">
        <v>146</v>
      </c>
      <c r="K29" s="28"/>
      <c r="L29" s="28"/>
      <c r="M29" s="29"/>
      <c r="N29" s="26" t="s">
        <v>147</v>
      </c>
      <c r="O29" s="26" t="s">
        <v>147</v>
      </c>
      <c r="P29" s="26" t="s">
        <v>147</v>
      </c>
    </row>
    <row r="30" customFormat="false" ht="15" hidden="false" customHeight="false" outlineLevel="0" collapsed="false">
      <c r="B30" s="22" t="s">
        <v>148</v>
      </c>
      <c r="C30" s="19" t="s">
        <v>102</v>
      </c>
      <c r="D30" s="23" t="n">
        <f aca="false">SUM(D24:D29)</f>
        <v>398.15</v>
      </c>
      <c r="E30" s="30" t="n">
        <f aca="false">SUM(E24:E29)</f>
        <v>1</v>
      </c>
    </row>
    <row r="31" customFormat="false" ht="15" hidden="false" customHeight="false" outlineLevel="0" collapsed="false">
      <c r="B31" s="18" t="s">
        <v>149</v>
      </c>
      <c r="C31" s="19" t="s">
        <v>102</v>
      </c>
      <c r="D31" s="24" t="n">
        <f aca="false">SUM(D24:D28)</f>
        <v>292</v>
      </c>
    </row>
    <row r="32" customFormat="false" ht="15" hidden="false" customHeight="false" outlineLevel="0" collapsed="false">
      <c r="B32" s="18" t="s">
        <v>150</v>
      </c>
      <c r="C32" s="19" t="s">
        <v>151</v>
      </c>
      <c r="D32" s="31" t="n">
        <f aca="false">'Ex6 Market &amp; capital'!D7</f>
        <v>0.0403887</v>
      </c>
    </row>
    <row r="33" customFormat="false" ht="15" hidden="false" customHeight="false" outlineLevel="0" collapsed="false">
      <c r="B33" s="21" t="s">
        <v>152</v>
      </c>
    </row>
    <row r="34" customFormat="false" ht="15" hidden="false" customHeight="false" outlineLevel="0" collapsed="false">
      <c r="B34" s="21" t="s">
        <v>153</v>
      </c>
    </row>
    <row r="36" customFormat="false" ht="15" hidden="false" customHeight="false" outlineLevel="0" collapsed="false">
      <c r="B36" s="10" t="s">
        <v>154</v>
      </c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</row>
    <row r="37" customFormat="false" ht="15" hidden="false" customHeight="false" outlineLevel="0" collapsed="false">
      <c r="B37" s="16" t="s">
        <v>155</v>
      </c>
      <c r="C37" s="16" t="s">
        <v>33</v>
      </c>
      <c r="D37" s="17" t="s">
        <v>156</v>
      </c>
    </row>
    <row r="38" customFormat="false" ht="15" hidden="false" customHeight="false" outlineLevel="0" collapsed="false">
      <c r="B38" s="18" t="s">
        <v>157</v>
      </c>
      <c r="C38" s="19" t="s">
        <v>158</v>
      </c>
      <c r="D38" s="32" t="n">
        <v>46267</v>
      </c>
    </row>
    <row r="39" customFormat="false" ht="15" hidden="false" customHeight="false" outlineLevel="0" collapsed="false">
      <c r="B39" s="18" t="s">
        <v>159</v>
      </c>
      <c r="C39" s="19" t="s">
        <v>158</v>
      </c>
      <c r="D39" s="32" t="n">
        <v>46273</v>
      </c>
    </row>
    <row r="40" customFormat="false" ht="15" hidden="false" customHeight="false" outlineLevel="0" collapsed="false">
      <c r="B40" s="18" t="s">
        <v>160</v>
      </c>
      <c r="C40" s="19" t="s">
        <v>158</v>
      </c>
      <c r="D40" s="32" t="n">
        <v>46315</v>
      </c>
    </row>
    <row r="41" customFormat="false" ht="15" hidden="false" customHeight="false" outlineLevel="0" collapsed="false">
      <c r="B41" s="18" t="s">
        <v>161</v>
      </c>
      <c r="C41" s="19" t="s">
        <v>158</v>
      </c>
      <c r="D41" s="32" t="n">
        <v>46376</v>
      </c>
      <c r="E41" s="21" t="s">
        <v>162</v>
      </c>
    </row>
    <row r="42" customFormat="false" ht="15" hidden="false" customHeight="false" outlineLevel="0" collapsed="false">
      <c r="B42" s="18" t="s">
        <v>163</v>
      </c>
      <c r="C42" s="19" t="s">
        <v>158</v>
      </c>
      <c r="D42" s="32" t="n">
        <v>46407</v>
      </c>
      <c r="E42" s="21" t="s">
        <v>164</v>
      </c>
    </row>
    <row r="43" customFormat="false" ht="15" hidden="false" customHeight="false" outlineLevel="0" collapsed="false">
      <c r="B43" s="18" t="s">
        <v>165</v>
      </c>
      <c r="C43" s="19" t="s">
        <v>158</v>
      </c>
      <c r="D43" s="32" t="n">
        <v>46954</v>
      </c>
      <c r="E43" s="21" t="s">
        <v>166</v>
      </c>
    </row>
    <row r="44" customFormat="false" ht="15" hidden="false" customHeight="false" outlineLevel="0" collapsed="false">
      <c r="B44" s="18" t="s">
        <v>167</v>
      </c>
      <c r="C44" s="19" t="s">
        <v>158</v>
      </c>
      <c r="D44" s="32" t="n">
        <v>47684</v>
      </c>
      <c r="E44" s="21" t="s">
        <v>168</v>
      </c>
    </row>
    <row r="45" customFormat="false" ht="15" hidden="false" customHeight="false" outlineLevel="0" collapsed="false">
      <c r="B45" s="18" t="s">
        <v>169</v>
      </c>
      <c r="C45" s="19" t="s">
        <v>158</v>
      </c>
      <c r="D45" s="32" t="n">
        <v>50606</v>
      </c>
    </row>
    <row r="46" customFormat="false" ht="15" hidden="false" customHeight="false" outlineLevel="0" collapsed="false">
      <c r="B46" s="18" t="s">
        <v>170</v>
      </c>
      <c r="C46" s="19" t="s">
        <v>171</v>
      </c>
      <c r="D46" s="33" t="s">
        <v>172</v>
      </c>
      <c r="E46" s="33"/>
      <c r="F46" s="33"/>
      <c r="G46" s="33"/>
      <c r="H46" s="33"/>
      <c r="I46" s="33"/>
    </row>
    <row r="47" customFormat="false" ht="15" hidden="false" customHeight="false" outlineLevel="0" collapsed="false">
      <c r="B47" s="18" t="s">
        <v>173</v>
      </c>
      <c r="C47" s="19" t="s">
        <v>171</v>
      </c>
      <c r="D47" s="33" t="s">
        <v>174</v>
      </c>
      <c r="E47" s="33"/>
      <c r="F47" s="33"/>
      <c r="G47" s="33"/>
      <c r="H47" s="33"/>
      <c r="I47" s="33"/>
    </row>
    <row r="48" customFormat="false" ht="15" hidden="false" customHeight="false" outlineLevel="0" collapsed="false">
      <c r="B48" s="21" t="s">
        <v>175</v>
      </c>
    </row>
  </sheetData>
  <mergeCells count="2">
    <mergeCell ref="D46:I46"/>
    <mergeCell ref="D47:I47"/>
  </mergeCell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IC Simulator · Owl Rock CLO XXVI: Class C notes · Intermediate · Practice use only&amp;R&amp;8 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F1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62"/>
    <col collapsed="false" customWidth="true" hidden="false" outlineLevel="0" max="3" min="3" style="0" width="12"/>
    <col collapsed="false" customWidth="true" hidden="false" outlineLevel="0" max="5" min="4" style="0" width="16"/>
    <col collapsed="false" customWidth="true" hidden="false" outlineLevel="0" max="6" min="6" style="0" width="70"/>
  </cols>
  <sheetData>
    <row r="1" customFormat="false" ht="16.15" hidden="false" customHeight="false" outlineLevel="0" collapsed="false">
      <c r="B1" s="14" t="s">
        <v>176</v>
      </c>
    </row>
    <row r="2" customFormat="false" ht="15" hidden="false" customHeight="false" outlineLevel="0" collapsed="false">
      <c r="B2" s="15" t="s">
        <v>177</v>
      </c>
    </row>
    <row r="4" customFormat="false" ht="15" hidden="false" customHeight="false" outlineLevel="0" collapsed="false">
      <c r="B4" s="10" t="s">
        <v>178</v>
      </c>
      <c r="C4" s="11"/>
      <c r="D4" s="11"/>
      <c r="E4" s="11"/>
      <c r="F4" s="11"/>
    </row>
    <row r="5" customFormat="false" ht="15" hidden="false" customHeight="false" outlineLevel="0" collapsed="false">
      <c r="B5" s="16" t="s">
        <v>179</v>
      </c>
      <c r="C5" s="16" t="s">
        <v>33</v>
      </c>
      <c r="D5" s="17" t="s">
        <v>180</v>
      </c>
      <c r="E5" s="17" t="s">
        <v>181</v>
      </c>
    </row>
    <row r="6" customFormat="false" ht="15" hidden="false" customHeight="false" outlineLevel="0" collapsed="false">
      <c r="B6" s="18" t="s">
        <v>182</v>
      </c>
      <c r="C6" s="19" t="s">
        <v>151</v>
      </c>
      <c r="D6" s="27" t="n">
        <v>1.3506</v>
      </c>
      <c r="E6" s="27" t="n">
        <v>1.2699</v>
      </c>
    </row>
    <row r="7" customFormat="false" ht="15" hidden="false" customHeight="false" outlineLevel="0" collapsed="false">
      <c r="B7" s="18" t="s">
        <v>183</v>
      </c>
      <c r="C7" s="19" t="s">
        <v>151</v>
      </c>
      <c r="D7" s="27" t="n">
        <v>1.2</v>
      </c>
      <c r="E7" s="27" t="n">
        <v>1.15</v>
      </c>
    </row>
    <row r="8" customFormat="false" ht="15" hidden="false" customHeight="false" outlineLevel="0" collapsed="false">
      <c r="B8" s="18" t="s">
        <v>184</v>
      </c>
      <c r="C8" s="19" t="s">
        <v>151</v>
      </c>
      <c r="D8" s="27" t="n">
        <v>1.025</v>
      </c>
    </row>
    <row r="10" customFormat="false" ht="15" hidden="false" customHeight="false" outlineLevel="0" collapsed="false">
      <c r="B10" s="16" t="s">
        <v>185</v>
      </c>
      <c r="C10" s="16" t="s">
        <v>33</v>
      </c>
      <c r="D10" s="17" t="s">
        <v>186</v>
      </c>
    </row>
    <row r="11" customFormat="false" ht="39.75" hidden="false" customHeight="true" outlineLevel="0" collapsed="false">
      <c r="B11" s="34" t="s">
        <v>187</v>
      </c>
      <c r="C11" s="35" t="s">
        <v>171</v>
      </c>
      <c r="D11" s="36" t="s">
        <v>188</v>
      </c>
      <c r="E11" s="36"/>
      <c r="F11" s="36"/>
    </row>
    <row r="12" customFormat="false" ht="39.75" hidden="false" customHeight="true" outlineLevel="0" collapsed="false">
      <c r="B12" s="34" t="s">
        <v>189</v>
      </c>
      <c r="C12" s="35" t="s">
        <v>171</v>
      </c>
      <c r="D12" s="36" t="s">
        <v>190</v>
      </c>
      <c r="E12" s="36"/>
      <c r="F12" s="36"/>
    </row>
    <row r="13" customFormat="false" ht="39.75" hidden="false" customHeight="true" outlineLevel="0" collapsed="false">
      <c r="B13" s="34" t="s">
        <v>191</v>
      </c>
      <c r="C13" s="35" t="s">
        <v>171</v>
      </c>
      <c r="D13" s="36" t="s">
        <v>192</v>
      </c>
      <c r="E13" s="36"/>
      <c r="F13" s="36"/>
    </row>
    <row r="14" customFormat="false" ht="39.75" hidden="false" customHeight="true" outlineLevel="0" collapsed="false">
      <c r="B14" s="34" t="s">
        <v>193</v>
      </c>
      <c r="C14" s="35" t="s">
        <v>171</v>
      </c>
      <c r="D14" s="36" t="s">
        <v>194</v>
      </c>
      <c r="E14" s="36"/>
      <c r="F14" s="36"/>
    </row>
    <row r="15" customFormat="false" ht="39.75" hidden="false" customHeight="true" outlineLevel="0" collapsed="false">
      <c r="B15" s="34" t="s">
        <v>195</v>
      </c>
      <c r="C15" s="35" t="s">
        <v>171</v>
      </c>
      <c r="D15" s="36" t="s">
        <v>196</v>
      </c>
      <c r="E15" s="36"/>
      <c r="F15" s="36"/>
    </row>
    <row r="16" customFormat="false" ht="39.75" hidden="false" customHeight="true" outlineLevel="0" collapsed="false">
      <c r="B16" s="34" t="s">
        <v>197</v>
      </c>
      <c r="C16" s="35" t="s">
        <v>171</v>
      </c>
      <c r="D16" s="36" t="s">
        <v>198</v>
      </c>
      <c r="E16" s="36"/>
      <c r="F16" s="36"/>
    </row>
    <row r="17" customFormat="false" ht="39.75" hidden="false" customHeight="true" outlineLevel="0" collapsed="false">
      <c r="B17" s="34" t="s">
        <v>199</v>
      </c>
      <c r="C17" s="35" t="s">
        <v>171</v>
      </c>
      <c r="D17" s="36" t="s">
        <v>200</v>
      </c>
      <c r="E17" s="36"/>
      <c r="F17" s="36"/>
    </row>
    <row r="18" customFormat="false" ht="39.75" hidden="false" customHeight="true" outlineLevel="0" collapsed="false">
      <c r="B18" s="34" t="s">
        <v>201</v>
      </c>
      <c r="C18" s="35" t="s">
        <v>171</v>
      </c>
      <c r="D18" s="36" t="s">
        <v>202</v>
      </c>
      <c r="E18" s="36"/>
      <c r="F18" s="36"/>
    </row>
    <row r="19" customFormat="false" ht="39.75" hidden="false" customHeight="true" outlineLevel="0" collapsed="false">
      <c r="B19" s="34" t="s">
        <v>203</v>
      </c>
      <c r="C19" s="35" t="s">
        <v>171</v>
      </c>
      <c r="D19" s="36" t="s">
        <v>204</v>
      </c>
      <c r="E19" s="36"/>
      <c r="F19" s="36"/>
    </row>
    <row r="20" customFormat="false" ht="15" hidden="false" customHeight="false" outlineLevel="0" collapsed="false">
      <c r="B20" s="21" t="s">
        <v>205</v>
      </c>
    </row>
    <row r="22" customFormat="false" ht="15" hidden="false" customHeight="false" outlineLevel="0" collapsed="false">
      <c r="B22" s="10" t="s">
        <v>206</v>
      </c>
      <c r="C22" s="11"/>
      <c r="D22" s="11"/>
      <c r="E22" s="11"/>
      <c r="F22" s="11"/>
    </row>
    <row r="23" customFormat="false" ht="15" hidden="false" customHeight="false" outlineLevel="0" collapsed="false">
      <c r="B23" s="16" t="s">
        <v>207</v>
      </c>
      <c r="C23" s="16" t="s">
        <v>33</v>
      </c>
      <c r="D23" s="17" t="s">
        <v>208</v>
      </c>
    </row>
    <row r="24" customFormat="false" ht="15" hidden="false" customHeight="false" outlineLevel="0" collapsed="false">
      <c r="B24" s="18" t="s">
        <v>209</v>
      </c>
      <c r="C24" s="19" t="s">
        <v>171</v>
      </c>
      <c r="D24" s="33" t="s">
        <v>210</v>
      </c>
      <c r="E24" s="33"/>
      <c r="F24" s="33"/>
    </row>
    <row r="25" customFormat="false" ht="15" hidden="false" customHeight="false" outlineLevel="0" collapsed="false">
      <c r="B25" s="18" t="s">
        <v>211</v>
      </c>
      <c r="C25" s="19" t="s">
        <v>171</v>
      </c>
      <c r="D25" s="33" t="s">
        <v>212</v>
      </c>
      <c r="E25" s="33"/>
      <c r="F25" s="33"/>
    </row>
    <row r="26" customFormat="false" ht="15" hidden="false" customHeight="false" outlineLevel="0" collapsed="false">
      <c r="B26" s="18" t="s">
        <v>213</v>
      </c>
      <c r="C26" s="19" t="s">
        <v>171</v>
      </c>
      <c r="D26" s="33" t="s">
        <v>214</v>
      </c>
      <c r="E26" s="33"/>
      <c r="F26" s="33"/>
    </row>
    <row r="27" customFormat="false" ht="15" hidden="false" customHeight="false" outlineLevel="0" collapsed="false">
      <c r="B27" s="18" t="s">
        <v>215</v>
      </c>
      <c r="C27" s="19" t="s">
        <v>171</v>
      </c>
      <c r="D27" s="33" t="s">
        <v>216</v>
      </c>
      <c r="E27" s="33"/>
      <c r="F27" s="33"/>
    </row>
    <row r="28" customFormat="false" ht="15" hidden="false" customHeight="false" outlineLevel="0" collapsed="false">
      <c r="B28" s="18" t="s">
        <v>217</v>
      </c>
      <c r="C28" s="19" t="s">
        <v>171</v>
      </c>
      <c r="D28" s="33" t="s">
        <v>218</v>
      </c>
      <c r="E28" s="33"/>
      <c r="F28" s="33"/>
    </row>
    <row r="29" customFormat="false" ht="15" hidden="false" customHeight="false" outlineLevel="0" collapsed="false">
      <c r="B29" s="18" t="s">
        <v>219</v>
      </c>
      <c r="C29" s="19" t="s">
        <v>171</v>
      </c>
      <c r="D29" s="33" t="s">
        <v>220</v>
      </c>
      <c r="E29" s="33"/>
      <c r="F29" s="33"/>
    </row>
    <row r="30" customFormat="false" ht="15" hidden="false" customHeight="false" outlineLevel="0" collapsed="false">
      <c r="B30" s="18" t="s">
        <v>221</v>
      </c>
      <c r="C30" s="19" t="s">
        <v>171</v>
      </c>
      <c r="D30" s="33" t="s">
        <v>222</v>
      </c>
      <c r="E30" s="33"/>
      <c r="F30" s="33"/>
    </row>
    <row r="31" customFormat="false" ht="15" hidden="false" customHeight="false" outlineLevel="0" collapsed="false">
      <c r="B31" s="18" t="s">
        <v>223</v>
      </c>
      <c r="C31" s="19" t="s">
        <v>171</v>
      </c>
      <c r="D31" s="33" t="s">
        <v>224</v>
      </c>
      <c r="E31" s="33"/>
      <c r="F31" s="33"/>
    </row>
    <row r="32" customFormat="false" ht="15" hidden="false" customHeight="false" outlineLevel="0" collapsed="false">
      <c r="B32" s="18" t="s">
        <v>225</v>
      </c>
      <c r="C32" s="19" t="s">
        <v>171</v>
      </c>
      <c r="D32" s="33" t="s">
        <v>226</v>
      </c>
      <c r="E32" s="33"/>
      <c r="F32" s="33"/>
    </row>
    <row r="33" customFormat="false" ht="15" hidden="false" customHeight="false" outlineLevel="0" collapsed="false">
      <c r="B33" s="18" t="s">
        <v>227</v>
      </c>
      <c r="C33" s="19" t="s">
        <v>171</v>
      </c>
      <c r="D33" s="33" t="s">
        <v>228</v>
      </c>
      <c r="E33" s="33"/>
      <c r="F33" s="33"/>
    </row>
    <row r="34" customFormat="false" ht="15" hidden="false" customHeight="false" outlineLevel="0" collapsed="false">
      <c r="B34" s="18" t="s">
        <v>229</v>
      </c>
      <c r="C34" s="19" t="s">
        <v>171</v>
      </c>
      <c r="D34" s="33" t="s">
        <v>230</v>
      </c>
      <c r="E34" s="33"/>
      <c r="F34" s="33"/>
    </row>
    <row r="35" customFormat="false" ht="15" hidden="false" customHeight="false" outlineLevel="0" collapsed="false">
      <c r="B35" s="18" t="s">
        <v>231</v>
      </c>
      <c r="C35" s="19" t="s">
        <v>171</v>
      </c>
      <c r="D35" s="33" t="s">
        <v>232</v>
      </c>
      <c r="E35" s="33"/>
      <c r="F35" s="33"/>
    </row>
    <row r="36" customFormat="false" ht="15" hidden="false" customHeight="false" outlineLevel="0" collapsed="false">
      <c r="B36" s="16" t="s">
        <v>233</v>
      </c>
      <c r="C36" s="16" t="s">
        <v>33</v>
      </c>
      <c r="D36" s="17" t="s">
        <v>208</v>
      </c>
    </row>
    <row r="37" customFormat="false" ht="15" hidden="false" customHeight="false" outlineLevel="0" collapsed="false">
      <c r="B37" s="18" t="s">
        <v>209</v>
      </c>
      <c r="C37" s="19" t="s">
        <v>171</v>
      </c>
      <c r="D37" s="33" t="s">
        <v>234</v>
      </c>
      <c r="E37" s="33"/>
      <c r="F37" s="33"/>
    </row>
    <row r="38" customFormat="false" ht="15" hidden="false" customHeight="false" outlineLevel="0" collapsed="false">
      <c r="B38" s="18" t="s">
        <v>235</v>
      </c>
      <c r="C38" s="19" t="s">
        <v>171</v>
      </c>
      <c r="D38" s="33" t="s">
        <v>236</v>
      </c>
      <c r="E38" s="33"/>
      <c r="F38" s="33"/>
    </row>
    <row r="39" customFormat="false" ht="15" hidden="false" customHeight="false" outlineLevel="0" collapsed="false">
      <c r="B39" s="18" t="s">
        <v>217</v>
      </c>
      <c r="C39" s="19" t="s">
        <v>171</v>
      </c>
      <c r="D39" s="33" t="s">
        <v>237</v>
      </c>
      <c r="E39" s="33"/>
      <c r="F39" s="33"/>
    </row>
    <row r="40" customFormat="false" ht="15" hidden="false" customHeight="false" outlineLevel="0" collapsed="false">
      <c r="B40" s="18" t="s">
        <v>219</v>
      </c>
      <c r="C40" s="19" t="s">
        <v>171</v>
      </c>
      <c r="D40" s="33" t="s">
        <v>238</v>
      </c>
      <c r="E40" s="33"/>
      <c r="F40" s="33"/>
    </row>
    <row r="41" customFormat="false" ht="15" hidden="false" customHeight="false" outlineLevel="0" collapsed="false">
      <c r="B41" s="18" t="s">
        <v>239</v>
      </c>
      <c r="C41" s="19" t="s">
        <v>171</v>
      </c>
      <c r="D41" s="33" t="s">
        <v>240</v>
      </c>
      <c r="E41" s="33"/>
      <c r="F41" s="33"/>
    </row>
    <row r="42" customFormat="false" ht="15" hidden="false" customHeight="false" outlineLevel="0" collapsed="false">
      <c r="B42" s="21" t="s">
        <v>241</v>
      </c>
    </row>
    <row r="44" customFormat="false" ht="15" hidden="false" customHeight="false" outlineLevel="0" collapsed="false">
      <c r="B44" s="10" t="s">
        <v>242</v>
      </c>
      <c r="C44" s="11"/>
      <c r="D44" s="11"/>
      <c r="E44" s="11"/>
      <c r="F44" s="11"/>
    </row>
    <row r="45" customFormat="false" ht="15" hidden="false" customHeight="false" outlineLevel="0" collapsed="false">
      <c r="B45" s="16" t="s">
        <v>243</v>
      </c>
      <c r="C45" s="16" t="s">
        <v>33</v>
      </c>
      <c r="D45" s="17" t="s">
        <v>244</v>
      </c>
    </row>
    <row r="46" customFormat="false" ht="15" hidden="false" customHeight="false" outlineLevel="0" collapsed="false">
      <c r="B46" s="18" t="s">
        <v>245</v>
      </c>
      <c r="C46" s="19" t="s">
        <v>151</v>
      </c>
      <c r="D46" s="27" t="n">
        <v>0.0015</v>
      </c>
      <c r="E46" s="21" t="s">
        <v>246</v>
      </c>
    </row>
    <row r="47" customFormat="false" ht="15" hidden="false" customHeight="false" outlineLevel="0" collapsed="false">
      <c r="B47" s="18" t="s">
        <v>247</v>
      </c>
      <c r="C47" s="19" t="s">
        <v>151</v>
      </c>
      <c r="D47" s="27" t="n">
        <v>0.0025</v>
      </c>
      <c r="E47" s="21" t="s">
        <v>248</v>
      </c>
    </row>
    <row r="48" customFormat="false" ht="15" hidden="false" customHeight="false" outlineLevel="0" collapsed="false">
      <c r="B48" s="18" t="s">
        <v>249</v>
      </c>
      <c r="C48" s="19" t="s">
        <v>151</v>
      </c>
      <c r="D48" s="37" t="n">
        <v>0.00025</v>
      </c>
    </row>
    <row r="49" customFormat="false" ht="15" hidden="false" customHeight="false" outlineLevel="0" collapsed="false">
      <c r="B49" s="18" t="s">
        <v>250</v>
      </c>
      <c r="C49" s="19" t="s">
        <v>251</v>
      </c>
      <c r="D49" s="38" t="n">
        <v>0.25</v>
      </c>
    </row>
    <row r="50" customFormat="false" ht="22.35" hidden="false" customHeight="false" outlineLevel="0" collapsed="false">
      <c r="B50" s="18" t="s">
        <v>252</v>
      </c>
      <c r="C50" s="19" t="s">
        <v>171</v>
      </c>
      <c r="D50" s="26" t="s">
        <v>253</v>
      </c>
    </row>
    <row r="51" customFormat="false" ht="15" hidden="false" customHeight="false" outlineLevel="0" collapsed="false">
      <c r="B51" s="21" t="s">
        <v>254</v>
      </c>
    </row>
    <row r="52" customFormat="false" ht="15" hidden="false" customHeight="false" outlineLevel="0" collapsed="false">
      <c r="B52" s="21" t="s">
        <v>255</v>
      </c>
    </row>
    <row r="54" customFormat="false" ht="15" hidden="false" customHeight="false" outlineLevel="0" collapsed="false">
      <c r="B54" s="10" t="s">
        <v>256</v>
      </c>
      <c r="C54" s="11"/>
      <c r="D54" s="11"/>
      <c r="E54" s="11"/>
      <c r="F54" s="11"/>
    </row>
    <row r="55" customFormat="false" ht="15" hidden="false" customHeight="false" outlineLevel="0" collapsed="false">
      <c r="B55" s="16" t="s">
        <v>257</v>
      </c>
      <c r="C55" s="16" t="s">
        <v>33</v>
      </c>
      <c r="D55" s="17" t="s">
        <v>258</v>
      </c>
      <c r="E55" s="17" t="s">
        <v>259</v>
      </c>
    </row>
    <row r="56" customFormat="false" ht="15" hidden="false" customHeight="false" outlineLevel="0" collapsed="false">
      <c r="B56" s="18" t="s">
        <v>260</v>
      </c>
      <c r="C56" s="19" t="s">
        <v>151</v>
      </c>
      <c r="D56" s="39" t="n">
        <v>0.9</v>
      </c>
      <c r="E56" s="26" t="s">
        <v>261</v>
      </c>
    </row>
    <row r="57" customFormat="false" ht="15" hidden="false" customHeight="false" outlineLevel="0" collapsed="false">
      <c r="B57" s="18" t="s">
        <v>262</v>
      </c>
      <c r="C57" s="19" t="s">
        <v>151</v>
      </c>
      <c r="D57" s="39" t="n">
        <v>0.03</v>
      </c>
      <c r="E57" s="26" t="s">
        <v>263</v>
      </c>
    </row>
    <row r="58" customFormat="false" ht="15" hidden="false" customHeight="false" outlineLevel="0" collapsed="false">
      <c r="B58" s="18" t="s">
        <v>264</v>
      </c>
      <c r="C58" s="19" t="s">
        <v>151</v>
      </c>
      <c r="D58" s="39" t="n">
        <v>0.015</v>
      </c>
      <c r="E58" s="26" t="s">
        <v>263</v>
      </c>
    </row>
    <row r="59" customFormat="false" ht="15" hidden="false" customHeight="false" outlineLevel="0" collapsed="false">
      <c r="B59" s="18" t="s">
        <v>265</v>
      </c>
      <c r="C59" s="19" t="s">
        <v>151</v>
      </c>
      <c r="D59" s="39" t="n">
        <v>0.2</v>
      </c>
      <c r="E59" s="26" t="s">
        <v>263</v>
      </c>
    </row>
    <row r="60" customFormat="false" ht="15" hidden="false" customHeight="false" outlineLevel="0" collapsed="false">
      <c r="B60" s="18" t="s">
        <v>266</v>
      </c>
      <c r="C60" s="19" t="s">
        <v>151</v>
      </c>
      <c r="D60" s="39" t="n">
        <v>0.1</v>
      </c>
      <c r="E60" s="26" t="s">
        <v>263</v>
      </c>
    </row>
    <row r="61" customFormat="false" ht="15" hidden="false" customHeight="false" outlineLevel="0" collapsed="false">
      <c r="B61" s="18" t="s">
        <v>267</v>
      </c>
      <c r="C61" s="19" t="s">
        <v>151</v>
      </c>
      <c r="D61" s="39" t="n">
        <v>0.05</v>
      </c>
      <c r="E61" s="26" t="s">
        <v>263</v>
      </c>
    </row>
    <row r="62" customFormat="false" ht="15" hidden="false" customHeight="false" outlineLevel="0" collapsed="false">
      <c r="B62" s="18" t="s">
        <v>268</v>
      </c>
      <c r="C62" s="19" t="s">
        <v>151</v>
      </c>
      <c r="D62" s="39" t="n">
        <v>0.15</v>
      </c>
      <c r="E62" s="26" t="s">
        <v>263</v>
      </c>
    </row>
    <row r="63" customFormat="false" ht="15" hidden="false" customHeight="false" outlineLevel="0" collapsed="false">
      <c r="B63" s="18" t="s">
        <v>269</v>
      </c>
      <c r="C63" s="19" t="s">
        <v>151</v>
      </c>
      <c r="D63" s="39" t="n">
        <v>0.1</v>
      </c>
      <c r="E63" s="26" t="s">
        <v>263</v>
      </c>
    </row>
    <row r="64" customFormat="false" ht="15" hidden="false" customHeight="false" outlineLevel="0" collapsed="false">
      <c r="B64" s="18" t="s">
        <v>270</v>
      </c>
      <c r="C64" s="19" t="s">
        <v>151</v>
      </c>
      <c r="D64" s="39" t="n">
        <v>0.1</v>
      </c>
      <c r="E64" s="26" t="s">
        <v>263</v>
      </c>
    </row>
    <row r="65" customFormat="false" ht="15" hidden="false" customHeight="false" outlineLevel="0" collapsed="false">
      <c r="B65" s="18" t="s">
        <v>271</v>
      </c>
      <c r="C65" s="19" t="s">
        <v>151</v>
      </c>
      <c r="D65" s="39" t="n">
        <v>0.15</v>
      </c>
      <c r="E65" s="26" t="s">
        <v>263</v>
      </c>
    </row>
    <row r="66" customFormat="false" ht="15" hidden="false" customHeight="false" outlineLevel="0" collapsed="false">
      <c r="B66" s="18" t="s">
        <v>272</v>
      </c>
      <c r="C66" s="19" t="s">
        <v>151</v>
      </c>
      <c r="D66" s="39" t="n">
        <v>0.125</v>
      </c>
      <c r="E66" s="26" t="s">
        <v>263</v>
      </c>
    </row>
    <row r="67" customFormat="false" ht="15" hidden="false" customHeight="false" outlineLevel="0" collapsed="false">
      <c r="B67" s="18" t="s">
        <v>273</v>
      </c>
      <c r="C67" s="19" t="s">
        <v>151</v>
      </c>
      <c r="D67" s="39" t="n">
        <v>0.15</v>
      </c>
      <c r="E67" s="26" t="s">
        <v>263</v>
      </c>
    </row>
    <row r="68" customFormat="false" ht="15" hidden="false" customHeight="false" outlineLevel="0" collapsed="false">
      <c r="B68" s="18" t="s">
        <v>274</v>
      </c>
      <c r="C68" s="19" t="s">
        <v>151</v>
      </c>
      <c r="D68" s="39" t="n">
        <v>0.075</v>
      </c>
      <c r="E68" s="26" t="s">
        <v>263</v>
      </c>
    </row>
    <row r="69" customFormat="false" ht="15" hidden="false" customHeight="false" outlineLevel="0" collapsed="false">
      <c r="B69" s="18" t="s">
        <v>275</v>
      </c>
      <c r="C69" s="19" t="s">
        <v>151</v>
      </c>
      <c r="D69" s="39" t="n">
        <v>0.1</v>
      </c>
      <c r="E69" s="26" t="s">
        <v>263</v>
      </c>
    </row>
    <row r="70" customFormat="false" ht="15" hidden="false" customHeight="false" outlineLevel="0" collapsed="false">
      <c r="B70" s="18" t="s">
        <v>276</v>
      </c>
      <c r="C70" s="19" t="s">
        <v>151</v>
      </c>
      <c r="D70" s="39" t="n">
        <v>0.2</v>
      </c>
      <c r="E70" s="26" t="s">
        <v>263</v>
      </c>
    </row>
    <row r="71" customFormat="false" ht="15" hidden="false" customHeight="false" outlineLevel="0" collapsed="false">
      <c r="B71" s="18" t="s">
        <v>277</v>
      </c>
      <c r="C71" s="19" t="s">
        <v>151</v>
      </c>
      <c r="D71" s="39" t="n">
        <v>0.15</v>
      </c>
      <c r="E71" s="26" t="s">
        <v>263</v>
      </c>
    </row>
    <row r="72" customFormat="false" ht="15" hidden="false" customHeight="false" outlineLevel="0" collapsed="false">
      <c r="B72" s="18" t="s">
        <v>278</v>
      </c>
      <c r="C72" s="19" t="s">
        <v>151</v>
      </c>
      <c r="D72" s="39" t="n">
        <v>0.05</v>
      </c>
      <c r="E72" s="26" t="s">
        <v>263</v>
      </c>
    </row>
    <row r="73" customFormat="false" ht="15" hidden="false" customHeight="false" outlineLevel="0" collapsed="false">
      <c r="B73" s="18" t="s">
        <v>279</v>
      </c>
      <c r="C73" s="19" t="s">
        <v>151</v>
      </c>
      <c r="D73" s="39" t="n">
        <v>0.075</v>
      </c>
      <c r="E73" s="26" t="s">
        <v>263</v>
      </c>
    </row>
    <row r="74" customFormat="false" ht="15" hidden="false" customHeight="false" outlineLevel="0" collapsed="false">
      <c r="B74" s="18" t="s">
        <v>280</v>
      </c>
      <c r="C74" s="19" t="s">
        <v>151</v>
      </c>
      <c r="D74" s="39" t="n">
        <v>0.15</v>
      </c>
      <c r="E74" s="26" t="s">
        <v>263</v>
      </c>
    </row>
    <row r="75" customFormat="false" ht="15" hidden="false" customHeight="false" outlineLevel="0" collapsed="false">
      <c r="B75" s="21" t="s">
        <v>281</v>
      </c>
    </row>
    <row r="77" customFormat="false" ht="15" hidden="false" customHeight="false" outlineLevel="0" collapsed="false">
      <c r="B77" s="10" t="s">
        <v>282</v>
      </c>
      <c r="C77" s="11"/>
      <c r="D77" s="11"/>
      <c r="E77" s="11"/>
      <c r="F77" s="11"/>
    </row>
    <row r="78" customFormat="false" ht="15" hidden="false" customHeight="false" outlineLevel="0" collapsed="false">
      <c r="B78" s="16" t="s">
        <v>283</v>
      </c>
      <c r="C78" s="16" t="s">
        <v>33</v>
      </c>
      <c r="D78" s="17" t="s">
        <v>284</v>
      </c>
    </row>
    <row r="79" customFormat="false" ht="53.7" hidden="false" customHeight="false" outlineLevel="0" collapsed="false">
      <c r="B79" s="18" t="s">
        <v>285</v>
      </c>
      <c r="C79" s="19" t="s">
        <v>171</v>
      </c>
      <c r="D79" s="26" t="s">
        <v>286</v>
      </c>
    </row>
    <row r="80" customFormat="false" ht="15" hidden="false" customHeight="false" outlineLevel="0" collapsed="false">
      <c r="B80" s="18" t="s">
        <v>287</v>
      </c>
      <c r="C80" s="19" t="s">
        <v>151</v>
      </c>
      <c r="D80" s="27" t="n">
        <v>0.07</v>
      </c>
    </row>
    <row r="81" customFormat="false" ht="43.25" hidden="false" customHeight="false" outlineLevel="0" collapsed="false">
      <c r="B81" s="18" t="s">
        <v>288</v>
      </c>
      <c r="C81" s="19" t="s">
        <v>171</v>
      </c>
      <c r="D81" s="26" t="s">
        <v>289</v>
      </c>
    </row>
    <row r="82" customFormat="false" ht="22.35" hidden="false" customHeight="false" outlineLevel="0" collapsed="false">
      <c r="B82" s="16" t="s">
        <v>290</v>
      </c>
      <c r="C82" s="16" t="s">
        <v>33</v>
      </c>
      <c r="D82" s="17" t="s">
        <v>291</v>
      </c>
    </row>
    <row r="83" customFormat="false" ht="15" hidden="false" customHeight="false" outlineLevel="0" collapsed="false">
      <c r="B83" s="18" t="s">
        <v>157</v>
      </c>
      <c r="C83" s="19" t="s">
        <v>292</v>
      </c>
      <c r="D83" s="40" t="n">
        <v>8</v>
      </c>
    </row>
    <row r="84" customFormat="false" ht="15" hidden="false" customHeight="false" outlineLevel="0" collapsed="false">
      <c r="B84" s="18" t="s">
        <v>293</v>
      </c>
      <c r="C84" s="19" t="s">
        <v>292</v>
      </c>
      <c r="D84" s="40" t="n">
        <v>7.62</v>
      </c>
    </row>
    <row r="85" customFormat="false" ht="15" hidden="false" customHeight="false" outlineLevel="0" collapsed="false">
      <c r="B85" s="18" t="s">
        <v>294</v>
      </c>
      <c r="C85" s="19" t="s">
        <v>292</v>
      </c>
      <c r="D85" s="40" t="n">
        <v>7.37</v>
      </c>
    </row>
    <row r="86" customFormat="false" ht="15" hidden="false" customHeight="false" outlineLevel="0" collapsed="false">
      <c r="B86" s="18" t="s">
        <v>295</v>
      </c>
      <c r="C86" s="19" t="s">
        <v>292</v>
      </c>
      <c r="D86" s="40" t="n">
        <v>7.12</v>
      </c>
    </row>
    <row r="87" customFormat="false" ht="15" hidden="false" customHeight="false" outlineLevel="0" collapsed="false">
      <c r="B87" s="18" t="s">
        <v>296</v>
      </c>
      <c r="C87" s="19" t="s">
        <v>292</v>
      </c>
      <c r="D87" s="40" t="n">
        <v>6.87</v>
      </c>
    </row>
    <row r="88" customFormat="false" ht="15" hidden="false" customHeight="false" outlineLevel="0" collapsed="false">
      <c r="B88" s="18" t="s">
        <v>297</v>
      </c>
      <c r="C88" s="19" t="s">
        <v>292</v>
      </c>
      <c r="D88" s="40" t="n">
        <v>6.62</v>
      </c>
    </row>
    <row r="89" customFormat="false" ht="15" hidden="false" customHeight="false" outlineLevel="0" collapsed="false">
      <c r="B89" s="18" t="s">
        <v>298</v>
      </c>
      <c r="C89" s="19" t="s">
        <v>292</v>
      </c>
      <c r="D89" s="40" t="n">
        <v>6.37</v>
      </c>
    </row>
    <row r="90" customFormat="false" ht="15" hidden="false" customHeight="false" outlineLevel="0" collapsed="false">
      <c r="B90" s="18" t="s">
        <v>299</v>
      </c>
      <c r="C90" s="19" t="s">
        <v>292</v>
      </c>
      <c r="D90" s="40" t="n">
        <v>6.12</v>
      </c>
    </row>
    <row r="91" customFormat="false" ht="15" hidden="false" customHeight="false" outlineLevel="0" collapsed="false">
      <c r="B91" s="18" t="s">
        <v>300</v>
      </c>
      <c r="C91" s="19" t="s">
        <v>292</v>
      </c>
      <c r="D91" s="40" t="n">
        <v>5.87</v>
      </c>
    </row>
    <row r="92" customFormat="false" ht="15" hidden="false" customHeight="false" outlineLevel="0" collapsed="false">
      <c r="B92" s="18" t="s">
        <v>301</v>
      </c>
      <c r="C92" s="19" t="s">
        <v>292</v>
      </c>
      <c r="D92" s="40" t="n">
        <v>5.62</v>
      </c>
    </row>
    <row r="93" customFormat="false" ht="15" hidden="false" customHeight="false" outlineLevel="0" collapsed="false">
      <c r="B93" s="18" t="s">
        <v>302</v>
      </c>
      <c r="C93" s="19" t="s">
        <v>292</v>
      </c>
      <c r="D93" s="40" t="n">
        <v>5.37</v>
      </c>
    </row>
    <row r="94" customFormat="false" ht="15" hidden="false" customHeight="false" outlineLevel="0" collapsed="false">
      <c r="B94" s="18" t="s">
        <v>303</v>
      </c>
      <c r="C94" s="19" t="s">
        <v>292</v>
      </c>
      <c r="D94" s="40" t="n">
        <v>5.12</v>
      </c>
    </row>
    <row r="95" customFormat="false" ht="15" hidden="false" customHeight="false" outlineLevel="0" collapsed="false">
      <c r="B95" s="18" t="s">
        <v>304</v>
      </c>
      <c r="C95" s="19" t="s">
        <v>292</v>
      </c>
      <c r="D95" s="40" t="n">
        <v>4.87</v>
      </c>
    </row>
    <row r="96" customFormat="false" ht="15" hidden="false" customHeight="false" outlineLevel="0" collapsed="false">
      <c r="B96" s="18" t="s">
        <v>305</v>
      </c>
      <c r="C96" s="19" t="s">
        <v>292</v>
      </c>
      <c r="D96" s="40" t="n">
        <v>4.62</v>
      </c>
    </row>
    <row r="97" customFormat="false" ht="15" hidden="false" customHeight="false" outlineLevel="0" collapsed="false">
      <c r="B97" s="18" t="s">
        <v>306</v>
      </c>
      <c r="C97" s="19" t="s">
        <v>292</v>
      </c>
      <c r="D97" s="40" t="n">
        <v>4.37</v>
      </c>
    </row>
    <row r="98" customFormat="false" ht="15" hidden="false" customHeight="false" outlineLevel="0" collapsed="false">
      <c r="B98" s="18" t="s">
        <v>307</v>
      </c>
      <c r="C98" s="19" t="s">
        <v>292</v>
      </c>
      <c r="D98" s="40" t="n">
        <v>4.12</v>
      </c>
    </row>
    <row r="99" customFormat="false" ht="15" hidden="false" customHeight="false" outlineLevel="0" collapsed="false">
      <c r="B99" s="18" t="s">
        <v>308</v>
      </c>
      <c r="C99" s="19" t="s">
        <v>292</v>
      </c>
      <c r="D99" s="40" t="n">
        <v>3.87</v>
      </c>
    </row>
    <row r="100" customFormat="false" ht="15" hidden="false" customHeight="false" outlineLevel="0" collapsed="false">
      <c r="B100" s="18" t="s">
        <v>309</v>
      </c>
      <c r="C100" s="19" t="s">
        <v>292</v>
      </c>
      <c r="D100" s="40" t="n">
        <v>3.62</v>
      </c>
    </row>
    <row r="101" customFormat="false" ht="15" hidden="false" customHeight="false" outlineLevel="0" collapsed="false">
      <c r="B101" s="18" t="s">
        <v>310</v>
      </c>
      <c r="C101" s="19" t="s">
        <v>292</v>
      </c>
      <c r="D101" s="40" t="n">
        <v>3.37</v>
      </c>
    </row>
    <row r="102" customFormat="false" ht="15" hidden="false" customHeight="false" outlineLevel="0" collapsed="false">
      <c r="B102" s="18" t="s">
        <v>311</v>
      </c>
      <c r="C102" s="19" t="s">
        <v>292</v>
      </c>
      <c r="D102" s="40" t="n">
        <v>3.12</v>
      </c>
    </row>
    <row r="103" customFormat="false" ht="15" hidden="false" customHeight="false" outlineLevel="0" collapsed="false">
      <c r="B103" s="18" t="s">
        <v>312</v>
      </c>
      <c r="C103" s="19" t="s">
        <v>292</v>
      </c>
      <c r="D103" s="40" t="n">
        <v>2.87</v>
      </c>
    </row>
    <row r="104" customFormat="false" ht="15" hidden="false" customHeight="false" outlineLevel="0" collapsed="false">
      <c r="B104" s="18" t="s">
        <v>313</v>
      </c>
      <c r="C104" s="19" t="s">
        <v>292</v>
      </c>
      <c r="D104" s="40" t="n">
        <v>2.62</v>
      </c>
    </row>
    <row r="105" customFormat="false" ht="15" hidden="false" customHeight="false" outlineLevel="0" collapsed="false">
      <c r="B105" s="18" t="s">
        <v>314</v>
      </c>
      <c r="C105" s="19" t="s">
        <v>292</v>
      </c>
      <c r="D105" s="40" t="n">
        <v>2.37</v>
      </c>
    </row>
    <row r="106" customFormat="false" ht="15" hidden="false" customHeight="false" outlineLevel="0" collapsed="false">
      <c r="B106" s="18" t="s">
        <v>315</v>
      </c>
      <c r="C106" s="19" t="s">
        <v>292</v>
      </c>
      <c r="D106" s="40" t="n">
        <v>2.12</v>
      </c>
    </row>
    <row r="107" customFormat="false" ht="15" hidden="false" customHeight="false" outlineLevel="0" collapsed="false">
      <c r="B107" s="18" t="s">
        <v>316</v>
      </c>
      <c r="C107" s="19" t="s">
        <v>292</v>
      </c>
      <c r="D107" s="40" t="n">
        <v>1.87</v>
      </c>
    </row>
    <row r="108" customFormat="false" ht="15" hidden="false" customHeight="false" outlineLevel="0" collapsed="false">
      <c r="B108" s="18" t="s">
        <v>317</v>
      </c>
      <c r="C108" s="19" t="s">
        <v>292</v>
      </c>
      <c r="D108" s="40" t="n">
        <v>1.62</v>
      </c>
    </row>
    <row r="109" customFormat="false" ht="15" hidden="false" customHeight="false" outlineLevel="0" collapsed="false">
      <c r="B109" s="18" t="s">
        <v>318</v>
      </c>
      <c r="C109" s="19" t="s">
        <v>292</v>
      </c>
      <c r="D109" s="40" t="n">
        <v>1.37</v>
      </c>
    </row>
    <row r="110" customFormat="false" ht="15" hidden="false" customHeight="false" outlineLevel="0" collapsed="false">
      <c r="B110" s="18" t="s">
        <v>319</v>
      </c>
      <c r="C110" s="19" t="s">
        <v>292</v>
      </c>
      <c r="D110" s="40" t="n">
        <v>1.12</v>
      </c>
    </row>
    <row r="111" customFormat="false" ht="15" hidden="false" customHeight="false" outlineLevel="0" collapsed="false">
      <c r="B111" s="18" t="s">
        <v>320</v>
      </c>
      <c r="C111" s="19" t="s">
        <v>292</v>
      </c>
      <c r="D111" s="40" t="n">
        <v>0.87</v>
      </c>
    </row>
    <row r="112" customFormat="false" ht="15" hidden="false" customHeight="false" outlineLevel="0" collapsed="false">
      <c r="B112" s="18" t="s">
        <v>321</v>
      </c>
      <c r="C112" s="19" t="s">
        <v>292</v>
      </c>
      <c r="D112" s="40" t="n">
        <v>0.62</v>
      </c>
    </row>
    <row r="113" customFormat="false" ht="15" hidden="false" customHeight="false" outlineLevel="0" collapsed="false">
      <c r="B113" s="18" t="s">
        <v>322</v>
      </c>
      <c r="C113" s="19" t="s">
        <v>292</v>
      </c>
      <c r="D113" s="40" t="n">
        <v>0.37</v>
      </c>
    </row>
    <row r="114" customFormat="false" ht="15" hidden="false" customHeight="false" outlineLevel="0" collapsed="false">
      <c r="B114" s="18" t="s">
        <v>323</v>
      </c>
      <c r="C114" s="19" t="s">
        <v>292</v>
      </c>
      <c r="D114" s="40" t="n">
        <v>0.12</v>
      </c>
    </row>
    <row r="115" customFormat="false" ht="15" hidden="false" customHeight="false" outlineLevel="0" collapsed="false">
      <c r="B115" s="18" t="s">
        <v>324</v>
      </c>
      <c r="C115" s="19" t="s">
        <v>292</v>
      </c>
      <c r="D115" s="40" t="n">
        <v>0</v>
      </c>
    </row>
    <row r="116" customFormat="false" ht="15" hidden="false" customHeight="false" outlineLevel="0" collapsed="false">
      <c r="B116" s="21" t="s">
        <v>325</v>
      </c>
    </row>
  </sheetData>
  <mergeCells count="26">
    <mergeCell ref="D11:F11"/>
    <mergeCell ref="D12:F12"/>
    <mergeCell ref="D13:F13"/>
    <mergeCell ref="D14:F14"/>
    <mergeCell ref="D15:F15"/>
    <mergeCell ref="D16:F16"/>
    <mergeCell ref="D17:F17"/>
    <mergeCell ref="D18:F18"/>
    <mergeCell ref="D19:F19"/>
    <mergeCell ref="D24:F24"/>
    <mergeCell ref="D25:F25"/>
    <mergeCell ref="D26:F26"/>
    <mergeCell ref="D27:F27"/>
    <mergeCell ref="D28:F28"/>
    <mergeCell ref="D29:F29"/>
    <mergeCell ref="D30:F30"/>
    <mergeCell ref="D31:F31"/>
    <mergeCell ref="D32:F32"/>
    <mergeCell ref="D33:F33"/>
    <mergeCell ref="D34:F34"/>
    <mergeCell ref="D35:F35"/>
    <mergeCell ref="D37:F37"/>
    <mergeCell ref="D38:F38"/>
    <mergeCell ref="D39:F39"/>
    <mergeCell ref="D40:F40"/>
    <mergeCell ref="D41:F41"/>
  </mergeCell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IC Simulator · Owl Rock CLO XXVI: Class C notes · Intermediate · Practice use only&amp;R&amp;8 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H9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56"/>
    <col collapsed="false" customWidth="true" hidden="false" outlineLevel="0" max="3" min="3" style="0" width="12"/>
    <col collapsed="false" customWidth="true" hidden="false" outlineLevel="0" max="7" min="4" style="0" width="14"/>
    <col collapsed="false" customWidth="true" hidden="false" outlineLevel="0" max="8" min="8" style="0" width="58"/>
  </cols>
  <sheetData>
    <row r="1" customFormat="false" ht="16.15" hidden="false" customHeight="false" outlineLevel="0" collapsed="false">
      <c r="B1" s="14" t="s">
        <v>326</v>
      </c>
    </row>
    <row r="2" customFormat="false" ht="15" hidden="false" customHeight="false" outlineLevel="0" collapsed="false">
      <c r="B2" s="15" t="s">
        <v>327</v>
      </c>
    </row>
    <row r="4" customFormat="false" ht="15" hidden="false" customHeight="false" outlineLevel="0" collapsed="false">
      <c r="B4" s="10" t="s">
        <v>328</v>
      </c>
      <c r="C4" s="11"/>
      <c r="D4" s="11"/>
      <c r="E4" s="11"/>
      <c r="F4" s="11"/>
      <c r="G4" s="11"/>
      <c r="H4" s="11"/>
    </row>
    <row r="5" customFormat="false" ht="22.35" hidden="false" customHeight="false" outlineLevel="0" collapsed="false">
      <c r="B5" s="16" t="s">
        <v>329</v>
      </c>
      <c r="C5" s="16" t="s">
        <v>33</v>
      </c>
      <c r="D5" s="17" t="s">
        <v>330</v>
      </c>
      <c r="E5" s="17" t="s">
        <v>331</v>
      </c>
      <c r="F5" s="17" t="s">
        <v>332</v>
      </c>
      <c r="G5" s="17" t="s">
        <v>333</v>
      </c>
    </row>
    <row r="6" customFormat="false" ht="15" hidden="false" customHeight="false" outlineLevel="0" collapsed="false">
      <c r="B6" s="18" t="s">
        <v>334</v>
      </c>
      <c r="C6" s="19" t="s">
        <v>102</v>
      </c>
      <c r="D6" s="20" t="n">
        <v>11202.149</v>
      </c>
      <c r="E6" s="20" t="n">
        <v>10937.849</v>
      </c>
      <c r="F6" s="20" t="n">
        <v>12215.994</v>
      </c>
      <c r="G6" s="20" t="n">
        <v>12048.934</v>
      </c>
    </row>
    <row r="7" customFormat="false" ht="15" hidden="false" customHeight="false" outlineLevel="0" collapsed="false">
      <c r="B7" s="18" t="s">
        <v>335</v>
      </c>
      <c r="C7" s="19" t="s">
        <v>102</v>
      </c>
      <c r="D7" s="20" t="n">
        <v>931.923</v>
      </c>
      <c r="E7" s="20" t="n">
        <v>674.223</v>
      </c>
      <c r="F7" s="20" t="n">
        <v>975.79</v>
      </c>
      <c r="G7" s="20" t="n">
        <v>848.575</v>
      </c>
    </row>
    <row r="8" customFormat="false" ht="15" hidden="false" customHeight="false" outlineLevel="0" collapsed="false">
      <c r="B8" s="18" t="s">
        <v>336</v>
      </c>
      <c r="C8" s="19" t="s">
        <v>102</v>
      </c>
      <c r="D8" s="20" t="n">
        <v>367.689</v>
      </c>
      <c r="E8" s="20" t="n">
        <v>377.224</v>
      </c>
      <c r="F8" s="20" t="n">
        <v>384.569</v>
      </c>
      <c r="G8" s="20" t="n">
        <v>399.962</v>
      </c>
    </row>
    <row r="9" customFormat="false" ht="15" hidden="false" customHeight="false" outlineLevel="0" collapsed="false">
      <c r="B9" s="18" t="s">
        <v>337</v>
      </c>
      <c r="C9" s="19" t="s">
        <v>102</v>
      </c>
      <c r="D9" s="20" t="n">
        <v>170.984</v>
      </c>
      <c r="E9" s="20" t="n">
        <v>171.254</v>
      </c>
      <c r="F9" s="20" t="n">
        <v>157.004</v>
      </c>
      <c r="G9" s="20" t="n">
        <v>157.297</v>
      </c>
    </row>
    <row r="10" customFormat="false" ht="15" hidden="false" customHeight="false" outlineLevel="0" collapsed="false">
      <c r="B10" s="18" t="s">
        <v>338</v>
      </c>
      <c r="C10" s="19" t="s">
        <v>102</v>
      </c>
      <c r="D10" s="20" t="n">
        <v>308.544</v>
      </c>
      <c r="E10" s="20" t="n">
        <v>262.536</v>
      </c>
      <c r="F10" s="20" t="n">
        <v>592.714</v>
      </c>
      <c r="G10" s="20" t="n">
        <v>568.977</v>
      </c>
    </row>
    <row r="11" customFormat="false" ht="15" hidden="false" customHeight="false" outlineLevel="0" collapsed="false">
      <c r="B11" s="18" t="s">
        <v>339</v>
      </c>
      <c r="C11" s="19" t="s">
        <v>102</v>
      </c>
      <c r="D11" s="20" t="n">
        <v>460.949</v>
      </c>
      <c r="E11" s="20" t="n">
        <v>714.693</v>
      </c>
      <c r="F11" s="20" t="n">
        <v>473.881</v>
      </c>
      <c r="G11" s="20" t="n">
        <v>644.304</v>
      </c>
    </row>
    <row r="12" customFormat="false" ht="15" hidden="false" customHeight="false" outlineLevel="0" collapsed="false">
      <c r="B12" s="18" t="s">
        <v>340</v>
      </c>
      <c r="C12" s="19" t="s">
        <v>102</v>
      </c>
      <c r="D12" s="20" t="n">
        <v>1238.485</v>
      </c>
      <c r="E12" s="20" t="n">
        <v>1426.59</v>
      </c>
      <c r="F12" s="20" t="n">
        <v>1195.614</v>
      </c>
      <c r="G12" s="20" t="n">
        <v>1386.739</v>
      </c>
    </row>
    <row r="13" customFormat="false" ht="15" hidden="false" customHeight="false" outlineLevel="0" collapsed="false">
      <c r="B13" s="18" t="s">
        <v>341</v>
      </c>
      <c r="C13" s="19" t="s">
        <v>102</v>
      </c>
      <c r="D13" s="20" t="n">
        <v>432.793</v>
      </c>
      <c r="E13" s="20" t="n">
        <v>390.68</v>
      </c>
      <c r="F13" s="20" t="n">
        <v>422.213</v>
      </c>
      <c r="G13" s="20" t="n">
        <v>416.105</v>
      </c>
    </row>
    <row r="14" customFormat="false" ht="15" hidden="false" customHeight="false" outlineLevel="0" collapsed="false">
      <c r="B14" s="22" t="s">
        <v>342</v>
      </c>
      <c r="C14" s="19" t="s">
        <v>102</v>
      </c>
      <c r="D14" s="23" t="n">
        <f aca="false">SUM(D6:D13)</f>
        <v>15113.516</v>
      </c>
      <c r="E14" s="23" t="n">
        <f aca="false">SUM(E6:E13)</f>
        <v>14955.049</v>
      </c>
      <c r="F14" s="23" t="n">
        <f aca="false">SUM(F6:F13)</f>
        <v>16417.779</v>
      </c>
      <c r="G14" s="23" t="n">
        <f aca="false">SUM(G6:G13)</f>
        <v>16470.893</v>
      </c>
    </row>
    <row r="15" customFormat="false" ht="15" hidden="false" customHeight="false" outlineLevel="0" collapsed="false">
      <c r="B15" s="18" t="s">
        <v>343</v>
      </c>
      <c r="C15" s="19" t="s">
        <v>102</v>
      </c>
      <c r="D15" s="20" t="n">
        <v>15113.516</v>
      </c>
      <c r="E15" s="20" t="n">
        <v>14955.049</v>
      </c>
      <c r="F15" s="20" t="n">
        <v>16417.779</v>
      </c>
      <c r="G15" s="20" t="n">
        <v>16470.893</v>
      </c>
    </row>
    <row r="16" customFormat="false" ht="15" hidden="false" customHeight="false" outlineLevel="0" collapsed="false">
      <c r="B16" s="18" t="s">
        <v>344</v>
      </c>
      <c r="C16" s="19" t="s">
        <v>151</v>
      </c>
      <c r="E16" s="25" t="n">
        <f aca="false">E6/E14</f>
        <v>0.731381689220811</v>
      </c>
      <c r="G16" s="25" t="n">
        <f aca="false">G6/G14</f>
        <v>0.731528885531586</v>
      </c>
      <c r="H16" s="21" t="s">
        <v>345</v>
      </c>
    </row>
    <row r="17" customFormat="false" ht="15" hidden="false" customHeight="false" outlineLevel="0" collapsed="false">
      <c r="B17" s="21" t="s">
        <v>346</v>
      </c>
    </row>
    <row r="19" customFormat="false" ht="15" hidden="false" customHeight="false" outlineLevel="0" collapsed="false">
      <c r="B19" s="10" t="s">
        <v>347</v>
      </c>
      <c r="C19" s="11"/>
      <c r="D19" s="11"/>
      <c r="E19" s="11"/>
      <c r="F19" s="11"/>
      <c r="G19" s="11"/>
      <c r="H19" s="11"/>
    </row>
    <row r="20" customFormat="false" ht="15" hidden="false" customHeight="false" outlineLevel="0" collapsed="false">
      <c r="B20" s="16" t="s">
        <v>348</v>
      </c>
      <c r="C20" s="16" t="s">
        <v>33</v>
      </c>
      <c r="D20" s="17" t="s">
        <v>349</v>
      </c>
    </row>
    <row r="21" customFormat="false" ht="15" hidden="false" customHeight="false" outlineLevel="0" collapsed="false">
      <c r="B21" s="18" t="s">
        <v>350</v>
      </c>
      <c r="C21" s="19" t="s">
        <v>351</v>
      </c>
      <c r="D21" s="41" t="n">
        <v>229</v>
      </c>
      <c r="E21" s="21" t="s">
        <v>352</v>
      </c>
    </row>
    <row r="22" customFormat="false" ht="15" hidden="false" customHeight="false" outlineLevel="0" collapsed="false">
      <c r="B22" s="18" t="s">
        <v>353</v>
      </c>
      <c r="C22" s="19" t="s">
        <v>102</v>
      </c>
      <c r="D22" s="20" t="n">
        <v>14955.049</v>
      </c>
      <c r="E22" s="21" t="s">
        <v>354</v>
      </c>
    </row>
    <row r="23" customFormat="false" ht="15" hidden="false" customHeight="false" outlineLevel="0" collapsed="false">
      <c r="B23" s="18" t="s">
        <v>355</v>
      </c>
      <c r="C23" s="19" t="s">
        <v>151</v>
      </c>
      <c r="D23" s="39" t="n">
        <v>0.732</v>
      </c>
      <c r="E23" s="21" t="s">
        <v>356</v>
      </c>
    </row>
    <row r="24" customFormat="false" ht="15" hidden="false" customHeight="false" outlineLevel="0" collapsed="false">
      <c r="B24" s="18" t="s">
        <v>357</v>
      </c>
      <c r="C24" s="19" t="s">
        <v>151</v>
      </c>
      <c r="D24" s="39" t="n">
        <v>0.52</v>
      </c>
      <c r="E24" s="21" t="s">
        <v>358</v>
      </c>
    </row>
    <row r="25" customFormat="false" ht="15" hidden="false" customHeight="false" outlineLevel="0" collapsed="false">
      <c r="B25" s="18" t="s">
        <v>359</v>
      </c>
      <c r="C25" s="19" t="s">
        <v>151</v>
      </c>
      <c r="D25" s="39" t="n">
        <v>0.96</v>
      </c>
      <c r="E25" s="21" t="s">
        <v>360</v>
      </c>
    </row>
    <row r="26" customFormat="false" ht="15" hidden="false" customHeight="false" outlineLevel="0" collapsed="false">
      <c r="B26" s="18" t="s">
        <v>361</v>
      </c>
      <c r="C26" s="19" t="s">
        <v>151</v>
      </c>
      <c r="D26" s="39" t="n">
        <v>0.056</v>
      </c>
      <c r="E26" s="21" t="s">
        <v>358</v>
      </c>
    </row>
    <row r="27" customFormat="false" ht="15" hidden="false" customHeight="false" outlineLevel="0" collapsed="false">
      <c r="B27" s="18" t="s">
        <v>362</v>
      </c>
      <c r="C27" s="19" t="s">
        <v>151</v>
      </c>
      <c r="D27" s="39" t="n">
        <v>0.095</v>
      </c>
      <c r="E27" s="21" t="s">
        <v>358</v>
      </c>
    </row>
    <row r="28" customFormat="false" ht="15" hidden="false" customHeight="false" outlineLevel="0" collapsed="false">
      <c r="B28" s="18" t="s">
        <v>363</v>
      </c>
      <c r="C28" s="19" t="s">
        <v>151</v>
      </c>
      <c r="D28" s="39" t="n">
        <v>0.094</v>
      </c>
      <c r="E28" s="21" t="s">
        <v>358</v>
      </c>
    </row>
    <row r="29" customFormat="false" ht="15" hidden="false" customHeight="false" outlineLevel="0" collapsed="false">
      <c r="B29" s="18" t="s">
        <v>364</v>
      </c>
      <c r="C29" s="19" t="s">
        <v>151</v>
      </c>
      <c r="D29" s="39" t="n">
        <v>0.099</v>
      </c>
      <c r="E29" s="21" t="s">
        <v>358</v>
      </c>
    </row>
    <row r="30" customFormat="false" ht="15" hidden="false" customHeight="false" outlineLevel="0" collapsed="false">
      <c r="B30" s="18" t="s">
        <v>365</v>
      </c>
      <c r="C30" s="19" t="s">
        <v>151</v>
      </c>
      <c r="D30" s="39" t="n">
        <v>0.112</v>
      </c>
      <c r="E30" s="21" t="s">
        <v>366</v>
      </c>
    </row>
    <row r="31" customFormat="false" ht="15" hidden="false" customHeight="false" outlineLevel="0" collapsed="false">
      <c r="B31" s="18" t="s">
        <v>367</v>
      </c>
      <c r="C31" s="19" t="s">
        <v>368</v>
      </c>
      <c r="D31" s="42" t="n">
        <v>1.11</v>
      </c>
      <c r="E31" s="21" t="s">
        <v>358</v>
      </c>
    </row>
    <row r="32" customFormat="false" ht="15" hidden="false" customHeight="false" outlineLevel="0" collapsed="false">
      <c r="B32" s="18" t="s">
        <v>369</v>
      </c>
      <c r="C32" s="19" t="s">
        <v>151</v>
      </c>
      <c r="D32" s="39" t="n">
        <v>-0.0032</v>
      </c>
      <c r="E32" s="21" t="s">
        <v>370</v>
      </c>
    </row>
    <row r="33" customFormat="false" ht="15" hidden="false" customHeight="false" outlineLevel="0" collapsed="false">
      <c r="B33" s="21" t="s">
        <v>371</v>
      </c>
    </row>
    <row r="35" customFormat="false" ht="15" hidden="false" customHeight="false" outlineLevel="0" collapsed="false">
      <c r="B35" s="10" t="s">
        <v>372</v>
      </c>
      <c r="C35" s="11"/>
      <c r="D35" s="11"/>
      <c r="E35" s="11"/>
      <c r="F35" s="11"/>
      <c r="G35" s="11"/>
      <c r="H35" s="11"/>
    </row>
    <row r="36" customFormat="false" ht="15" hidden="false" customHeight="false" outlineLevel="0" collapsed="false">
      <c r="B36" s="16" t="s">
        <v>373</v>
      </c>
      <c r="C36" s="16" t="s">
        <v>33</v>
      </c>
      <c r="D36" s="17" t="s">
        <v>374</v>
      </c>
      <c r="E36" s="17" t="s">
        <v>375</v>
      </c>
    </row>
    <row r="37" customFormat="false" ht="15" hidden="false" customHeight="false" outlineLevel="0" collapsed="false">
      <c r="B37" s="18" t="s">
        <v>376</v>
      </c>
      <c r="C37" s="19" t="s">
        <v>102</v>
      </c>
      <c r="D37" s="20" t="n">
        <v>428.716</v>
      </c>
      <c r="E37" s="20" t="n">
        <v>375.873</v>
      </c>
    </row>
    <row r="38" customFormat="false" ht="15" hidden="false" customHeight="false" outlineLevel="0" collapsed="false">
      <c r="B38" s="18" t="s">
        <v>377</v>
      </c>
      <c r="C38" s="19" t="s">
        <v>102</v>
      </c>
      <c r="D38" s="20" t="n">
        <v>126.408</v>
      </c>
      <c r="E38" s="20" t="n">
        <v>187.697</v>
      </c>
    </row>
    <row r="39" customFormat="false" ht="15" hidden="false" customHeight="false" outlineLevel="0" collapsed="false">
      <c r="B39" s="18" t="s">
        <v>378</v>
      </c>
      <c r="C39" s="19" t="s">
        <v>151</v>
      </c>
      <c r="D39" s="25" t="n">
        <f aca="false">D37/D14</f>
        <v>0.0283663973360004</v>
      </c>
      <c r="E39" s="25" t="n">
        <f aca="false">E37/F14</f>
        <v>0.0228942660270917</v>
      </c>
    </row>
    <row r="40" customFormat="false" ht="15" hidden="false" customHeight="false" outlineLevel="0" collapsed="false">
      <c r="B40" s="18" t="s">
        <v>379</v>
      </c>
      <c r="C40" s="19" t="s">
        <v>151</v>
      </c>
      <c r="D40" s="39" t="n">
        <v>0.028</v>
      </c>
      <c r="E40" s="39" t="n">
        <v>0.023</v>
      </c>
    </row>
    <row r="41" customFormat="false" ht="15" hidden="false" customHeight="false" outlineLevel="0" collapsed="false">
      <c r="B41" s="18" t="s">
        <v>380</v>
      </c>
      <c r="C41" s="19" t="s">
        <v>151</v>
      </c>
      <c r="D41" s="25" t="n">
        <f aca="false">D38/E14</f>
        <v>0.00845252997833708</v>
      </c>
      <c r="E41" s="25" t="n">
        <f aca="false">E38/G14</f>
        <v>0.0113956784249646</v>
      </c>
    </row>
    <row r="42" customFormat="false" ht="15" hidden="false" customHeight="false" outlineLevel="0" collapsed="false">
      <c r="B42" s="18" t="s">
        <v>381</v>
      </c>
      <c r="C42" s="19" t="s">
        <v>151</v>
      </c>
      <c r="D42" s="39" t="n">
        <v>0.008</v>
      </c>
      <c r="E42" s="39" t="n">
        <v>0.011</v>
      </c>
    </row>
    <row r="43" customFormat="false" ht="15" hidden="false" customHeight="false" outlineLevel="0" collapsed="false">
      <c r="B43" s="18" t="s">
        <v>382</v>
      </c>
      <c r="C43" s="19" t="s">
        <v>351</v>
      </c>
      <c r="D43" s="41" t="n">
        <v>7</v>
      </c>
      <c r="E43" s="41" t="n">
        <v>9</v>
      </c>
    </row>
    <row r="44" customFormat="false" ht="15" hidden="false" customHeight="false" outlineLevel="0" collapsed="false">
      <c r="B44" s="21" t="s">
        <v>383</v>
      </c>
    </row>
    <row r="45" customFormat="false" ht="15" hidden="false" customHeight="false" outlineLevel="0" collapsed="false">
      <c r="B45" s="21" t="s">
        <v>384</v>
      </c>
    </row>
    <row r="47" customFormat="false" ht="15" hidden="false" customHeight="false" outlineLevel="0" collapsed="false">
      <c r="B47" s="10" t="s">
        <v>385</v>
      </c>
      <c r="C47" s="11"/>
      <c r="D47" s="11"/>
      <c r="E47" s="11"/>
      <c r="F47" s="11"/>
      <c r="G47" s="11"/>
      <c r="H47" s="11"/>
    </row>
    <row r="48" customFormat="false" ht="22.35" hidden="false" customHeight="false" outlineLevel="0" collapsed="false">
      <c r="B48" s="16" t="s">
        <v>386</v>
      </c>
      <c r="C48" s="16" t="s">
        <v>33</v>
      </c>
      <c r="D48" s="17" t="s">
        <v>331</v>
      </c>
      <c r="E48" s="17" t="s">
        <v>387</v>
      </c>
      <c r="F48" s="17" t="s">
        <v>333</v>
      </c>
      <c r="G48" s="17" t="s">
        <v>388</v>
      </c>
    </row>
    <row r="49" customFormat="false" ht="15" hidden="false" customHeight="false" outlineLevel="0" collapsed="false">
      <c r="B49" s="18" t="s">
        <v>389</v>
      </c>
      <c r="C49" s="19" t="s">
        <v>136</v>
      </c>
      <c r="D49" s="20" t="n">
        <v>1227.364</v>
      </c>
      <c r="E49" s="39" t="n">
        <v>0.082</v>
      </c>
      <c r="F49" s="20" t="n">
        <v>1358.369</v>
      </c>
      <c r="G49" s="39" t="n">
        <v>0.082</v>
      </c>
    </row>
    <row r="50" customFormat="false" ht="15" hidden="false" customHeight="false" outlineLevel="0" collapsed="false">
      <c r="B50" s="18" t="s">
        <v>390</v>
      </c>
      <c r="C50" s="19" t="s">
        <v>136</v>
      </c>
      <c r="D50" s="20" t="n">
        <v>12482.505</v>
      </c>
      <c r="E50" s="39" t="n">
        <v>0.835</v>
      </c>
      <c r="F50" s="20" t="n">
        <v>13595.328</v>
      </c>
      <c r="G50" s="39" t="n">
        <v>0.825</v>
      </c>
    </row>
    <row r="51" customFormat="false" ht="15" hidden="false" customHeight="false" outlineLevel="0" collapsed="false">
      <c r="B51" s="18" t="s">
        <v>391</v>
      </c>
      <c r="C51" s="19" t="s">
        <v>136</v>
      </c>
      <c r="D51" s="20" t="n">
        <v>1075.059</v>
      </c>
      <c r="E51" s="39" t="n">
        <v>0.072</v>
      </c>
      <c r="F51" s="20" t="n">
        <v>1285.575</v>
      </c>
      <c r="G51" s="39" t="n">
        <v>0.078</v>
      </c>
    </row>
    <row r="52" customFormat="false" ht="15" hidden="false" customHeight="false" outlineLevel="0" collapsed="false">
      <c r="B52" s="18" t="s">
        <v>392</v>
      </c>
      <c r="C52" s="19" t="s">
        <v>136</v>
      </c>
      <c r="D52" s="20" t="n">
        <v>46.914</v>
      </c>
      <c r="E52" s="39" t="n">
        <v>0.003</v>
      </c>
      <c r="F52" s="20" t="n">
        <v>122.826</v>
      </c>
      <c r="G52" s="39" t="n">
        <v>0.007</v>
      </c>
    </row>
    <row r="53" customFormat="false" ht="15" hidden="false" customHeight="false" outlineLevel="0" collapsed="false">
      <c r="B53" s="18" t="s">
        <v>393</v>
      </c>
      <c r="C53" s="19" t="s">
        <v>136</v>
      </c>
      <c r="D53" s="20" t="n">
        <v>123.207</v>
      </c>
      <c r="E53" s="39" t="n">
        <v>0.008</v>
      </c>
      <c r="F53" s="20" t="n">
        <v>108.795</v>
      </c>
      <c r="G53" s="39" t="n">
        <v>0.007</v>
      </c>
    </row>
    <row r="54" customFormat="false" ht="15" hidden="false" customHeight="false" outlineLevel="0" collapsed="false">
      <c r="B54" s="22" t="s">
        <v>394</v>
      </c>
      <c r="C54" s="19" t="s">
        <v>102</v>
      </c>
      <c r="D54" s="23" t="n">
        <f aca="false">SUM(D49:D53)</f>
        <v>14955.049</v>
      </c>
      <c r="F54" s="23" t="n">
        <f aca="false">SUM(F49:F53)</f>
        <v>16470.893</v>
      </c>
    </row>
    <row r="55" customFormat="false" ht="15" hidden="false" customHeight="false" outlineLevel="0" collapsed="false">
      <c r="B55" s="21" t="s">
        <v>395</v>
      </c>
    </row>
    <row r="56" customFormat="false" ht="15" hidden="false" customHeight="false" outlineLevel="0" collapsed="false">
      <c r="B56" s="21" t="s">
        <v>396</v>
      </c>
    </row>
    <row r="58" customFormat="false" ht="15" hidden="false" customHeight="false" outlineLevel="0" collapsed="false">
      <c r="B58" s="10" t="s">
        <v>397</v>
      </c>
      <c r="C58" s="11"/>
      <c r="D58" s="11"/>
      <c r="E58" s="11"/>
      <c r="F58" s="11"/>
      <c r="G58" s="11"/>
      <c r="H58" s="11"/>
    </row>
    <row r="59" customFormat="false" ht="15" hidden="false" customHeight="false" outlineLevel="0" collapsed="false">
      <c r="B59" s="16" t="s">
        <v>398</v>
      </c>
      <c r="C59" s="16" t="s">
        <v>33</v>
      </c>
      <c r="D59" s="17" t="s">
        <v>374</v>
      </c>
      <c r="E59" s="17" t="s">
        <v>375</v>
      </c>
    </row>
    <row r="60" customFormat="false" ht="15" hidden="false" customHeight="false" outlineLevel="0" collapsed="false">
      <c r="B60" s="18" t="s">
        <v>399</v>
      </c>
      <c r="C60" s="19" t="s">
        <v>151</v>
      </c>
      <c r="D60" s="39" t="n">
        <v>0.026</v>
      </c>
      <c r="E60" s="39" t="n">
        <v>0.024</v>
      </c>
    </row>
    <row r="61" customFormat="false" ht="15" hidden="false" customHeight="false" outlineLevel="0" collapsed="false">
      <c r="B61" s="18" t="s">
        <v>400</v>
      </c>
      <c r="C61" s="19" t="s">
        <v>151</v>
      </c>
      <c r="D61" s="39" t="n">
        <v>0.015</v>
      </c>
      <c r="E61" s="39" t="n">
        <v>0.014</v>
      </c>
    </row>
    <row r="62" customFormat="false" ht="15" hidden="false" customHeight="false" outlineLevel="0" collapsed="false">
      <c r="B62" s="18" t="s">
        <v>401</v>
      </c>
      <c r="C62" s="19" t="s">
        <v>151</v>
      </c>
      <c r="D62" s="39" t="n">
        <v>0.074</v>
      </c>
      <c r="E62" s="39" t="n">
        <v>0.065</v>
      </c>
    </row>
    <row r="63" customFormat="false" ht="15" hidden="false" customHeight="false" outlineLevel="0" collapsed="false">
      <c r="B63" s="18" t="s">
        <v>402</v>
      </c>
      <c r="C63" s="19" t="s">
        <v>151</v>
      </c>
      <c r="D63" s="39" t="n">
        <v>0.021</v>
      </c>
      <c r="E63" s="39" t="n">
        <v>0.033</v>
      </c>
    </row>
    <row r="64" customFormat="false" ht="15" hidden="false" customHeight="false" outlineLevel="0" collapsed="false">
      <c r="B64" s="18" t="s">
        <v>403</v>
      </c>
      <c r="C64" s="19" t="s">
        <v>151</v>
      </c>
      <c r="D64" s="39" t="n">
        <v>0.044</v>
      </c>
      <c r="E64" s="39" t="n">
        <v>0.046</v>
      </c>
    </row>
    <row r="65" customFormat="false" ht="15" hidden="false" customHeight="false" outlineLevel="0" collapsed="false">
      <c r="B65" s="18" t="s">
        <v>404</v>
      </c>
      <c r="C65" s="19" t="s">
        <v>151</v>
      </c>
      <c r="D65" s="39" t="n">
        <v>0.029</v>
      </c>
      <c r="E65" s="39" t="n">
        <v>0.027</v>
      </c>
    </row>
    <row r="66" customFormat="false" ht="15" hidden="false" customHeight="false" outlineLevel="0" collapsed="false">
      <c r="B66" s="18" t="s">
        <v>405</v>
      </c>
      <c r="C66" s="19" t="s">
        <v>151</v>
      </c>
      <c r="D66" s="39" t="n">
        <v>0.037</v>
      </c>
      <c r="E66" s="39" t="n">
        <v>0.033</v>
      </c>
    </row>
    <row r="67" customFormat="false" ht="15" hidden="false" customHeight="false" outlineLevel="0" collapsed="false">
      <c r="B67" s="18" t="s">
        <v>406</v>
      </c>
      <c r="C67" s="19" t="s">
        <v>151</v>
      </c>
      <c r="D67" s="39" t="n">
        <v>0.025</v>
      </c>
      <c r="E67" s="39" t="n">
        <v>0.023</v>
      </c>
    </row>
    <row r="68" customFormat="false" ht="15" hidden="false" customHeight="false" outlineLevel="0" collapsed="false">
      <c r="B68" s="18" t="s">
        <v>407</v>
      </c>
      <c r="C68" s="19" t="s">
        <v>151</v>
      </c>
      <c r="D68" s="39" t="n">
        <v>0.03</v>
      </c>
      <c r="E68" s="39" t="n">
        <v>0.028</v>
      </c>
    </row>
    <row r="69" customFormat="false" ht="15" hidden="false" customHeight="false" outlineLevel="0" collapsed="false">
      <c r="B69" s="18" t="s">
        <v>408</v>
      </c>
      <c r="C69" s="19" t="s">
        <v>151</v>
      </c>
      <c r="D69" s="39" t="n">
        <v>0.013</v>
      </c>
      <c r="E69" s="39" t="n">
        <v>0.013</v>
      </c>
    </row>
    <row r="70" customFormat="false" ht="15" hidden="false" customHeight="false" outlineLevel="0" collapsed="false">
      <c r="B70" s="18" t="s">
        <v>409</v>
      </c>
      <c r="C70" s="19" t="s">
        <v>151</v>
      </c>
      <c r="D70" s="39" t="n">
        <v>0.002</v>
      </c>
      <c r="E70" s="39" t="n">
        <v>0.003</v>
      </c>
    </row>
    <row r="71" customFormat="false" ht="15" hidden="false" customHeight="false" outlineLevel="0" collapsed="false">
      <c r="B71" s="18" t="s">
        <v>410</v>
      </c>
      <c r="C71" s="19" t="s">
        <v>151</v>
      </c>
      <c r="D71" s="39" t="n">
        <v>0.005</v>
      </c>
      <c r="E71" s="39" t="n">
        <v>0.005</v>
      </c>
    </row>
    <row r="72" customFormat="false" ht="15" hidden="false" customHeight="false" outlineLevel="0" collapsed="false">
      <c r="B72" s="18" t="s">
        <v>411</v>
      </c>
      <c r="C72" s="19" t="s">
        <v>151</v>
      </c>
      <c r="D72" s="39" t="n">
        <v>0.037</v>
      </c>
      <c r="E72" s="39" t="n">
        <v>0.038</v>
      </c>
    </row>
    <row r="73" customFormat="false" ht="15" hidden="false" customHeight="false" outlineLevel="0" collapsed="false">
      <c r="B73" s="18" t="s">
        <v>412</v>
      </c>
      <c r="C73" s="19" t="s">
        <v>151</v>
      </c>
      <c r="D73" s="39" t="n">
        <v>0.052</v>
      </c>
      <c r="E73" s="39" t="n">
        <v>0.05</v>
      </c>
    </row>
    <row r="74" customFormat="false" ht="15" hidden="false" customHeight="false" outlineLevel="0" collapsed="false">
      <c r="B74" s="18" t="s">
        <v>413</v>
      </c>
      <c r="C74" s="19" t="s">
        <v>151</v>
      </c>
      <c r="D74" s="39" t="n">
        <v>0.048</v>
      </c>
      <c r="E74" s="39" t="n">
        <v>0.044</v>
      </c>
    </row>
    <row r="75" customFormat="false" ht="15" hidden="false" customHeight="false" outlineLevel="0" collapsed="false">
      <c r="B75" s="18" t="s">
        <v>414</v>
      </c>
      <c r="C75" s="19" t="s">
        <v>151</v>
      </c>
      <c r="D75" s="39" t="n">
        <v>0.085</v>
      </c>
      <c r="E75" s="39" t="n">
        <v>0.09</v>
      </c>
    </row>
    <row r="76" customFormat="false" ht="15" hidden="false" customHeight="false" outlineLevel="0" collapsed="false">
      <c r="B76" s="18" t="s">
        <v>415</v>
      </c>
      <c r="C76" s="19" t="s">
        <v>151</v>
      </c>
      <c r="D76" s="39" t="n">
        <v>0.058</v>
      </c>
      <c r="E76" s="39" t="n">
        <v>0.063</v>
      </c>
    </row>
    <row r="77" customFormat="false" ht="15" hidden="false" customHeight="false" outlineLevel="0" collapsed="false">
      <c r="B77" s="18" t="s">
        <v>416</v>
      </c>
      <c r="C77" s="19" t="s">
        <v>151</v>
      </c>
      <c r="D77" s="39" t="n">
        <v>0.018</v>
      </c>
      <c r="E77" s="39" t="n">
        <v>0.017</v>
      </c>
    </row>
    <row r="78" customFormat="false" ht="15" hidden="false" customHeight="false" outlineLevel="0" collapsed="false">
      <c r="B78" s="18" t="s">
        <v>417</v>
      </c>
      <c r="C78" s="19" t="s">
        <v>151</v>
      </c>
      <c r="D78" s="39" t="n">
        <v>0.016</v>
      </c>
      <c r="E78" s="39" t="n">
        <v>0.02</v>
      </c>
    </row>
    <row r="79" customFormat="false" ht="15" hidden="false" customHeight="false" outlineLevel="0" collapsed="false">
      <c r="B79" s="18" t="s">
        <v>418</v>
      </c>
      <c r="C79" s="19" t="s">
        <v>151</v>
      </c>
      <c r="D79" s="39" t="n">
        <v>0.03</v>
      </c>
      <c r="E79" s="39" t="n">
        <v>0.023</v>
      </c>
    </row>
    <row r="80" customFormat="false" ht="15" hidden="false" customHeight="false" outlineLevel="0" collapsed="false">
      <c r="B80" s="18" t="s">
        <v>419</v>
      </c>
      <c r="C80" s="19" t="s">
        <v>151</v>
      </c>
      <c r="D80" s="39" t="n">
        <v>0.061</v>
      </c>
      <c r="E80" s="39" t="n">
        <v>0.063</v>
      </c>
    </row>
    <row r="81" customFormat="false" ht="15" hidden="false" customHeight="false" outlineLevel="0" collapsed="false">
      <c r="B81" s="18" t="s">
        <v>420</v>
      </c>
      <c r="C81" s="19" t="s">
        <v>151</v>
      </c>
      <c r="D81" s="39" t="n">
        <v>0.116</v>
      </c>
      <c r="E81" s="39" t="n">
        <v>0.111</v>
      </c>
    </row>
    <row r="82" customFormat="false" ht="15" hidden="false" customHeight="false" outlineLevel="0" collapsed="false">
      <c r="B82" s="18" t="s">
        <v>341</v>
      </c>
      <c r="C82" s="19" t="s">
        <v>151</v>
      </c>
      <c r="D82" s="39" t="n">
        <v>0.026</v>
      </c>
      <c r="E82" s="39" t="n">
        <v>0.025</v>
      </c>
    </row>
    <row r="83" customFormat="false" ht="15" hidden="false" customHeight="false" outlineLevel="0" collapsed="false">
      <c r="B83" s="18" t="s">
        <v>421</v>
      </c>
      <c r="C83" s="19" t="s">
        <v>151</v>
      </c>
      <c r="D83" s="39" t="n">
        <v>0.023</v>
      </c>
      <c r="E83" s="39" t="n">
        <v>0.02</v>
      </c>
    </row>
    <row r="84" customFormat="false" ht="15" hidden="false" customHeight="false" outlineLevel="0" collapsed="false">
      <c r="B84" s="18" t="s">
        <v>422</v>
      </c>
      <c r="C84" s="19" t="s">
        <v>151</v>
      </c>
      <c r="D84" s="39" t="n">
        <v>0.038</v>
      </c>
      <c r="E84" s="39" t="n">
        <v>0.053</v>
      </c>
    </row>
    <row r="85" customFormat="false" ht="15" hidden="false" customHeight="false" outlineLevel="0" collapsed="false">
      <c r="B85" s="18" t="s">
        <v>423</v>
      </c>
      <c r="C85" s="19" t="s">
        <v>151</v>
      </c>
      <c r="D85" s="39" t="n">
        <v>0.019</v>
      </c>
      <c r="E85" s="39" t="n">
        <v>0.013</v>
      </c>
    </row>
    <row r="86" customFormat="false" ht="15" hidden="false" customHeight="false" outlineLevel="0" collapsed="false">
      <c r="B86" s="18" t="s">
        <v>424</v>
      </c>
      <c r="C86" s="19" t="s">
        <v>151</v>
      </c>
      <c r="D86" s="39" t="n">
        <v>0.024</v>
      </c>
      <c r="E86" s="39" t="n">
        <v>0.029</v>
      </c>
    </row>
    <row r="87" customFormat="false" ht="15" hidden="false" customHeight="false" outlineLevel="0" collapsed="false">
      <c r="B87" s="18" t="s">
        <v>425</v>
      </c>
      <c r="C87" s="19" t="s">
        <v>151</v>
      </c>
      <c r="D87" s="39" t="n">
        <v>0.023</v>
      </c>
      <c r="E87" s="39" t="n">
        <v>0.021</v>
      </c>
    </row>
    <row r="88" customFormat="false" ht="15" hidden="false" customHeight="false" outlineLevel="0" collapsed="false">
      <c r="B88" s="18" t="s">
        <v>426</v>
      </c>
      <c r="C88" s="19" t="s">
        <v>151</v>
      </c>
      <c r="D88" s="39" t="n">
        <v>0.001</v>
      </c>
      <c r="E88" s="39" t="n">
        <v>0.001</v>
      </c>
    </row>
    <row r="89" customFormat="false" ht="15" hidden="false" customHeight="false" outlineLevel="0" collapsed="false">
      <c r="B89" s="18" t="s">
        <v>427</v>
      </c>
      <c r="C89" s="19" t="s">
        <v>151</v>
      </c>
      <c r="D89" s="39" t="n">
        <v>0.004</v>
      </c>
      <c r="E89" s="39" t="n">
        <v>0.005</v>
      </c>
    </row>
    <row r="90" customFormat="false" ht="15" hidden="false" customHeight="false" outlineLevel="0" collapsed="false">
      <c r="B90" s="22" t="s">
        <v>394</v>
      </c>
      <c r="C90" s="19" t="s">
        <v>151</v>
      </c>
      <c r="D90" s="30" t="n">
        <f aca="false">SUM(D60:D89)</f>
        <v>1</v>
      </c>
      <c r="E90" s="30" t="n">
        <f aca="false">SUM(E60:E89)</f>
        <v>1</v>
      </c>
    </row>
    <row r="91" customFormat="false" ht="15" hidden="false" customHeight="false" outlineLevel="0" collapsed="false">
      <c r="B91" s="16" t="s">
        <v>428</v>
      </c>
      <c r="C91" s="16" t="s">
        <v>33</v>
      </c>
      <c r="D91" s="17" t="s">
        <v>374</v>
      </c>
      <c r="E91" s="17" t="s">
        <v>375</v>
      </c>
    </row>
    <row r="92" customFormat="false" ht="15" hidden="false" customHeight="false" outlineLevel="0" collapsed="false">
      <c r="B92" s="18" t="s">
        <v>429</v>
      </c>
      <c r="C92" s="19" t="s">
        <v>151</v>
      </c>
      <c r="D92" s="39" t="n">
        <v>0.212</v>
      </c>
      <c r="E92" s="39" t="n">
        <v>0.206</v>
      </c>
    </row>
    <row r="93" customFormat="false" ht="15" hidden="false" customHeight="false" outlineLevel="0" collapsed="false">
      <c r="B93" s="18" t="s">
        <v>430</v>
      </c>
      <c r="C93" s="19" t="s">
        <v>151</v>
      </c>
      <c r="D93" s="39" t="n">
        <v>0.187</v>
      </c>
      <c r="E93" s="39" t="n">
        <v>0.212</v>
      </c>
    </row>
    <row r="94" customFormat="false" ht="15" hidden="false" customHeight="false" outlineLevel="0" collapsed="false">
      <c r="B94" s="18" t="s">
        <v>431</v>
      </c>
      <c r="C94" s="19" t="s">
        <v>151</v>
      </c>
      <c r="D94" s="39" t="n">
        <v>0.375</v>
      </c>
      <c r="E94" s="39" t="n">
        <v>0.368</v>
      </c>
    </row>
    <row r="95" customFormat="false" ht="15" hidden="false" customHeight="false" outlineLevel="0" collapsed="false">
      <c r="B95" s="18" t="s">
        <v>432</v>
      </c>
      <c r="C95" s="19" t="s">
        <v>151</v>
      </c>
      <c r="D95" s="39" t="n">
        <v>0.154</v>
      </c>
      <c r="E95" s="39" t="n">
        <v>0.148</v>
      </c>
    </row>
    <row r="96" customFormat="false" ht="15" hidden="false" customHeight="false" outlineLevel="0" collapsed="false">
      <c r="B96" s="18" t="s">
        <v>433</v>
      </c>
      <c r="C96" s="19" t="s">
        <v>151</v>
      </c>
      <c r="D96" s="39" t="n">
        <v>0.072</v>
      </c>
      <c r="E96" s="39" t="n">
        <v>0.066</v>
      </c>
    </row>
    <row r="97" customFormat="false" ht="15" hidden="false" customHeight="false" outlineLevel="0" collapsed="false">
      <c r="B97" s="22" t="s">
        <v>394</v>
      </c>
      <c r="C97" s="19" t="s">
        <v>151</v>
      </c>
      <c r="D97" s="30" t="n">
        <f aca="false">SUM(D92:D96)</f>
        <v>1</v>
      </c>
      <c r="E97" s="30" t="n">
        <f aca="false">SUM(E92:E96)</f>
        <v>1</v>
      </c>
    </row>
    <row r="98" customFormat="false" ht="15" hidden="false" customHeight="false" outlineLevel="0" collapsed="false">
      <c r="B98" s="21" t="s">
        <v>434</v>
      </c>
    </row>
    <row r="99" customFormat="false" ht="15" hidden="false" customHeight="false" outlineLevel="0" collapsed="false">
      <c r="B99" s="21" t="s">
        <v>435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IC Simulator · Owl Rock CLO XXVI: Class C notes · Intermediate · Practice use only&amp;R&amp;8 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J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52"/>
    <col collapsed="false" customWidth="true" hidden="false" outlineLevel="0" max="3" min="3" style="0" width="12"/>
    <col collapsed="false" customWidth="true" hidden="false" outlineLevel="0" max="9" min="4" style="0" width="13"/>
    <col collapsed="false" customWidth="true" hidden="false" outlineLevel="0" max="10" min="10" style="0" width="50"/>
  </cols>
  <sheetData>
    <row r="1" customFormat="false" ht="16.15" hidden="false" customHeight="false" outlineLevel="0" collapsed="false">
      <c r="B1" s="14" t="s">
        <v>436</v>
      </c>
    </row>
    <row r="2" customFormat="false" ht="15" hidden="false" customHeight="false" outlineLevel="0" collapsed="false">
      <c r="B2" s="15" t="s">
        <v>437</v>
      </c>
    </row>
    <row r="4" customFormat="false" ht="15" hidden="false" customHeight="false" outlineLevel="0" collapsed="false">
      <c r="B4" s="10" t="s">
        <v>438</v>
      </c>
      <c r="C4" s="11"/>
      <c r="D4" s="11"/>
      <c r="E4" s="11"/>
      <c r="F4" s="11"/>
      <c r="G4" s="11"/>
      <c r="H4" s="11"/>
      <c r="I4" s="11"/>
      <c r="J4" s="11"/>
    </row>
    <row r="5" customFormat="false" ht="15" hidden="false" customHeight="false" outlineLevel="0" collapsed="false">
      <c r="B5" s="16" t="s">
        <v>439</v>
      </c>
      <c r="C5" s="16" t="s">
        <v>33</v>
      </c>
      <c r="D5" s="17" t="s">
        <v>440</v>
      </c>
      <c r="E5" s="17" t="s">
        <v>441</v>
      </c>
      <c r="F5" s="17" t="s">
        <v>442</v>
      </c>
      <c r="G5" s="17" t="s">
        <v>443</v>
      </c>
      <c r="H5" s="17" t="s">
        <v>444</v>
      </c>
      <c r="I5" s="17" t="s">
        <v>445</v>
      </c>
    </row>
    <row r="6" customFormat="false" ht="15" hidden="false" customHeight="false" outlineLevel="0" collapsed="false">
      <c r="B6" s="18" t="s">
        <v>446</v>
      </c>
      <c r="C6" s="19" t="s">
        <v>158</v>
      </c>
      <c r="D6" s="32" t="n">
        <v>45291</v>
      </c>
      <c r="E6" s="32" t="n">
        <v>45657</v>
      </c>
      <c r="F6" s="32" t="n">
        <v>46022</v>
      </c>
      <c r="G6" s="32" t="n">
        <v>45838</v>
      </c>
      <c r="H6" s="32" t="n">
        <v>46203</v>
      </c>
      <c r="I6" s="32" t="n">
        <v>46203</v>
      </c>
    </row>
    <row r="7" customFormat="false" ht="15" hidden="false" customHeight="false" outlineLevel="0" collapsed="false">
      <c r="B7" s="18" t="s">
        <v>447</v>
      </c>
      <c r="C7" s="19" t="s">
        <v>448</v>
      </c>
      <c r="D7" s="41" t="n">
        <v>12</v>
      </c>
      <c r="E7" s="41" t="n">
        <v>12</v>
      </c>
      <c r="F7" s="41" t="n">
        <v>12</v>
      </c>
      <c r="G7" s="41" t="n">
        <v>6</v>
      </c>
      <c r="H7" s="41" t="n">
        <v>6</v>
      </c>
      <c r="I7" s="41" t="n">
        <v>12</v>
      </c>
    </row>
    <row r="8" customFormat="false" ht="15" hidden="false" customHeight="false" outlineLevel="0" collapsed="false">
      <c r="B8" s="18" t="s">
        <v>449</v>
      </c>
      <c r="C8" s="19" t="s">
        <v>102</v>
      </c>
      <c r="D8" s="20" t="n">
        <v>1582.094</v>
      </c>
      <c r="E8" s="20" t="n">
        <v>1596.758</v>
      </c>
      <c r="F8" s="20" t="n">
        <v>1851.304</v>
      </c>
      <c r="G8" s="20" t="n">
        <v>950.489</v>
      </c>
      <c r="H8" s="20" t="n">
        <v>798.116</v>
      </c>
      <c r="I8" s="24" t="n">
        <f aca="false">F8+H8-G8</f>
        <v>1698.931</v>
      </c>
    </row>
    <row r="9" customFormat="false" ht="15" hidden="false" customHeight="false" outlineLevel="0" collapsed="false">
      <c r="B9" s="18" t="s">
        <v>450</v>
      </c>
      <c r="C9" s="19" t="s">
        <v>102</v>
      </c>
      <c r="D9" s="20" t="n">
        <v>436.306</v>
      </c>
      <c r="E9" s="20" t="n">
        <v>464.915</v>
      </c>
      <c r="F9" s="20" t="n">
        <v>595.752</v>
      </c>
      <c r="G9" s="20" t="n">
        <v>300.103</v>
      </c>
      <c r="H9" s="20" t="n">
        <v>257.299</v>
      </c>
      <c r="I9" s="24" t="n">
        <f aca="false">F9+H9-G9</f>
        <v>552.948</v>
      </c>
    </row>
    <row r="10" customFormat="false" ht="15" hidden="false" customHeight="false" outlineLevel="0" collapsed="false">
      <c r="B10" s="18" t="s">
        <v>451</v>
      </c>
      <c r="C10" s="19" t="s">
        <v>102</v>
      </c>
      <c r="D10" s="20" t="n">
        <v>191.622</v>
      </c>
      <c r="E10" s="20" t="n">
        <v>193.57</v>
      </c>
      <c r="F10" s="20" t="n">
        <v>251.984</v>
      </c>
      <c r="G10" s="20" t="n">
        <v>126.744</v>
      </c>
      <c r="H10" s="20" t="n">
        <v>118.039</v>
      </c>
      <c r="I10" s="24" t="n">
        <f aca="false">F10+H10-G10</f>
        <v>243.279</v>
      </c>
    </row>
    <row r="11" customFormat="false" ht="15" hidden="false" customHeight="false" outlineLevel="0" collapsed="false">
      <c r="B11" s="18" t="s">
        <v>452</v>
      </c>
      <c r="C11" s="19" t="s">
        <v>102</v>
      </c>
      <c r="D11" s="20" t="n">
        <v>159.857</v>
      </c>
      <c r="E11" s="20" t="n">
        <v>157.193</v>
      </c>
      <c r="F11" s="20" t="n">
        <v>162.4</v>
      </c>
      <c r="G11" s="20" t="n">
        <v>84.678</v>
      </c>
      <c r="H11" s="20" t="n">
        <v>68.568</v>
      </c>
      <c r="I11" s="24" t="n">
        <f aca="false">F11+H11-G11</f>
        <v>146.29</v>
      </c>
    </row>
    <row r="12" customFormat="false" ht="15" hidden="false" customHeight="false" outlineLevel="0" collapsed="false">
      <c r="B12" s="18" t="s">
        <v>453</v>
      </c>
      <c r="C12" s="19" t="s">
        <v>102</v>
      </c>
      <c r="D12" s="20" t="n">
        <v>27.939</v>
      </c>
      <c r="E12" s="20" t="n">
        <v>28.377</v>
      </c>
      <c r="F12" s="20" t="n">
        <v>28.809</v>
      </c>
      <c r="G12" s="20" t="n">
        <v>14.922</v>
      </c>
      <c r="H12" s="20" t="n">
        <v>15.708</v>
      </c>
      <c r="I12" s="24" t="n">
        <f aca="false">F12+H12-G12</f>
        <v>29.595</v>
      </c>
    </row>
    <row r="13" customFormat="false" ht="15" hidden="false" customHeight="false" outlineLevel="0" collapsed="false">
      <c r="B13" s="22" t="s">
        <v>454</v>
      </c>
      <c r="C13" s="19" t="s">
        <v>102</v>
      </c>
      <c r="D13" s="23" t="n">
        <f aca="false">SUM(D9:D12)</f>
        <v>815.724</v>
      </c>
      <c r="E13" s="23" t="n">
        <f aca="false">SUM(E9:E12)</f>
        <v>844.055</v>
      </c>
      <c r="F13" s="23" t="n">
        <f aca="false">SUM(F9:F12)</f>
        <v>1038.945</v>
      </c>
      <c r="G13" s="23" t="n">
        <f aca="false">SUM(G9:G12)</f>
        <v>526.447</v>
      </c>
      <c r="H13" s="23" t="n">
        <f aca="false">SUM(H9:H12)</f>
        <v>459.614</v>
      </c>
      <c r="I13" s="23" t="n">
        <f aca="false">SUM(I9:I12)</f>
        <v>972.112</v>
      </c>
    </row>
    <row r="14" customFormat="false" ht="15" hidden="false" customHeight="false" outlineLevel="0" collapsed="false">
      <c r="B14" s="18" t="s">
        <v>455</v>
      </c>
      <c r="C14" s="19" t="s">
        <v>102</v>
      </c>
      <c r="D14" s="24" t="n">
        <f aca="false">D8-D13</f>
        <v>766.37</v>
      </c>
      <c r="E14" s="24" t="n">
        <f aca="false">E8-E13</f>
        <v>752.703</v>
      </c>
      <c r="F14" s="24" t="n">
        <f aca="false">F8-F13</f>
        <v>812.359</v>
      </c>
      <c r="G14" s="24" t="n">
        <f aca="false">G8-G13</f>
        <v>424.042</v>
      </c>
      <c r="H14" s="24" t="n">
        <f aca="false">H8-H13</f>
        <v>338.502</v>
      </c>
      <c r="I14" s="24" t="n">
        <f aca="false">I8-I13</f>
        <v>726.819</v>
      </c>
    </row>
    <row r="15" customFormat="false" ht="15" hidden="false" customHeight="false" outlineLevel="0" collapsed="false">
      <c r="B15" s="18" t="s">
        <v>456</v>
      </c>
      <c r="C15" s="19" t="s">
        <v>102</v>
      </c>
      <c r="D15" s="20" t="n">
        <v>12.759</v>
      </c>
      <c r="E15" s="20" t="n">
        <v>11.646</v>
      </c>
      <c r="F15" s="20" t="n">
        <v>12.001</v>
      </c>
      <c r="G15" s="20" t="n">
        <v>6.032</v>
      </c>
      <c r="H15" s="20" t="n">
        <v>3.159</v>
      </c>
      <c r="I15" s="24" t="n">
        <f aca="false">F15+H15-G15</f>
        <v>9.128</v>
      </c>
    </row>
    <row r="16" customFormat="false" ht="15" hidden="false" customHeight="false" outlineLevel="0" collapsed="false">
      <c r="B16" s="22" t="s">
        <v>457</v>
      </c>
      <c r="C16" s="19" t="s">
        <v>102</v>
      </c>
      <c r="D16" s="23" t="n">
        <f aca="false">D14-D15</f>
        <v>753.611</v>
      </c>
      <c r="E16" s="23" t="n">
        <f aca="false">E14-E15</f>
        <v>741.057</v>
      </c>
      <c r="F16" s="23" t="n">
        <f aca="false">F14-F15</f>
        <v>800.358</v>
      </c>
      <c r="G16" s="23" t="n">
        <f aca="false">G14-G15</f>
        <v>418.01</v>
      </c>
      <c r="H16" s="23" t="n">
        <f aca="false">H14-H15</f>
        <v>335.343</v>
      </c>
      <c r="I16" s="23" t="n">
        <f aca="false">I14-I15</f>
        <v>717.691</v>
      </c>
    </row>
    <row r="17" customFormat="false" ht="15" hidden="false" customHeight="false" outlineLevel="0" collapsed="false">
      <c r="B17" s="18" t="s">
        <v>458</v>
      </c>
      <c r="C17" s="19" t="s">
        <v>102</v>
      </c>
      <c r="D17" s="20" t="n">
        <v>92.946</v>
      </c>
      <c r="E17" s="20" t="n">
        <v>-50.169</v>
      </c>
      <c r="F17" s="20" t="n">
        <v>6.298</v>
      </c>
      <c r="G17" s="20" t="n">
        <v>105.053</v>
      </c>
      <c r="H17" s="20" t="n">
        <v>-196.301</v>
      </c>
      <c r="I17" s="24" t="n">
        <f aca="false">F17+H17-G17</f>
        <v>-295.056</v>
      </c>
    </row>
    <row r="18" customFormat="false" ht="15" hidden="false" customHeight="false" outlineLevel="0" collapsed="false">
      <c r="B18" s="18" t="s">
        <v>459</v>
      </c>
      <c r="C18" s="19" t="s">
        <v>102</v>
      </c>
      <c r="D18" s="20" t="n">
        <v>-53.245</v>
      </c>
      <c r="E18" s="20" t="n">
        <v>-95.908</v>
      </c>
      <c r="F18" s="20" t="n">
        <v>-179.249</v>
      </c>
      <c r="G18" s="20" t="n">
        <v>-142.926</v>
      </c>
      <c r="H18" s="20" t="n">
        <v>-97.685</v>
      </c>
      <c r="I18" s="24" t="n">
        <f aca="false">F18+H18-G18</f>
        <v>-134.008</v>
      </c>
    </row>
    <row r="19" customFormat="false" ht="15" hidden="false" customHeight="false" outlineLevel="0" collapsed="false">
      <c r="B19" s="22" t="s">
        <v>460</v>
      </c>
      <c r="C19" s="19" t="s">
        <v>102</v>
      </c>
      <c r="D19" s="23" t="n">
        <f aca="false">D16+D17+D18</f>
        <v>793.312</v>
      </c>
      <c r="E19" s="23" t="n">
        <f aca="false">E16+E17+E18</f>
        <v>594.98</v>
      </c>
      <c r="F19" s="23" t="n">
        <f aca="false">F16+F17+F18</f>
        <v>627.407</v>
      </c>
      <c r="G19" s="23" t="n">
        <f aca="false">G16+G17+G18</f>
        <v>380.137</v>
      </c>
      <c r="H19" s="23" t="n">
        <f aca="false">H16+H17+H18</f>
        <v>41.357</v>
      </c>
      <c r="I19" s="23" t="n">
        <f aca="false">I16+I17+I18</f>
        <v>288.627</v>
      </c>
    </row>
    <row r="20" customFormat="false" ht="15" hidden="false" customHeight="false" outlineLevel="0" collapsed="false">
      <c r="B20" s="18" t="s">
        <v>461</v>
      </c>
      <c r="C20" s="19" t="s">
        <v>368</v>
      </c>
      <c r="D20" s="43" t="n">
        <f aca="false">(D14+D9)/D9</f>
        <v>2.75649658725757</v>
      </c>
      <c r="E20" s="43" t="n">
        <f aca="false">(E14+E9)/E9</f>
        <v>2.61901207747653</v>
      </c>
      <c r="F20" s="43" t="n">
        <f aca="false">(F14+F9)/F9</f>
        <v>2.36358585451665</v>
      </c>
      <c r="G20" s="43" t="n">
        <f aca="false">(G14+G9)/G9</f>
        <v>2.41298820738213</v>
      </c>
      <c r="H20" s="43" t="n">
        <f aca="false">(H14+H9)/H9</f>
        <v>2.31559780644309</v>
      </c>
      <c r="I20" s="43" t="n">
        <f aca="false">(I14+I9)/I9</f>
        <v>2.31444367282276</v>
      </c>
      <c r="J20" s="21" t="s">
        <v>462</v>
      </c>
    </row>
    <row r="21" customFormat="false" ht="15" hidden="false" customHeight="false" outlineLevel="0" collapsed="false">
      <c r="B21" s="21" t="s">
        <v>463</v>
      </c>
    </row>
    <row r="22" customFormat="false" ht="15" hidden="false" customHeight="false" outlineLevel="0" collapsed="false">
      <c r="B22" s="21" t="s">
        <v>464</v>
      </c>
    </row>
    <row r="24" customFormat="false" ht="15" hidden="false" customHeight="false" outlineLevel="0" collapsed="false">
      <c r="B24" s="10" t="s">
        <v>465</v>
      </c>
      <c r="C24" s="11"/>
      <c r="D24" s="11"/>
      <c r="E24" s="11"/>
      <c r="F24" s="11"/>
      <c r="G24" s="11"/>
      <c r="H24" s="11"/>
      <c r="I24" s="11"/>
      <c r="J24" s="11"/>
    </row>
    <row r="25" customFormat="false" ht="15" hidden="false" customHeight="false" outlineLevel="0" collapsed="false">
      <c r="B25" s="16" t="s">
        <v>466</v>
      </c>
      <c r="C25" s="16" t="s">
        <v>33</v>
      </c>
      <c r="D25" s="17" t="s">
        <v>467</v>
      </c>
      <c r="E25" s="17" t="s">
        <v>468</v>
      </c>
      <c r="F25" s="17" t="s">
        <v>375</v>
      </c>
      <c r="G25" s="17" t="s">
        <v>374</v>
      </c>
    </row>
    <row r="26" customFormat="false" ht="15" hidden="false" customHeight="false" outlineLevel="0" collapsed="false">
      <c r="B26" s="18" t="s">
        <v>469</v>
      </c>
      <c r="C26" s="19" t="s">
        <v>158</v>
      </c>
      <c r="D26" s="32" t="n">
        <v>45291</v>
      </c>
      <c r="E26" s="32" t="n">
        <v>45657</v>
      </c>
      <c r="F26" s="32" t="n">
        <v>46022</v>
      </c>
      <c r="G26" s="32" t="n">
        <v>46203</v>
      </c>
    </row>
    <row r="27" customFormat="false" ht="15" hidden="false" customHeight="false" outlineLevel="0" collapsed="false">
      <c r="B27" s="18" t="s">
        <v>353</v>
      </c>
      <c r="C27" s="19" t="s">
        <v>102</v>
      </c>
      <c r="D27" s="20" t="n">
        <v>12713.348</v>
      </c>
      <c r="E27" s="20" t="n">
        <v>13194.545</v>
      </c>
      <c r="F27" s="20" t="n">
        <v>16470.893</v>
      </c>
      <c r="G27" s="20" t="n">
        <v>14955.049</v>
      </c>
    </row>
    <row r="28" customFormat="false" ht="15" hidden="false" customHeight="false" outlineLevel="0" collapsed="false">
      <c r="B28" s="18" t="s">
        <v>470</v>
      </c>
      <c r="C28" s="19" t="s">
        <v>102</v>
      </c>
      <c r="D28" s="20" t="n">
        <v>13511.396</v>
      </c>
      <c r="E28" s="20" t="n">
        <v>13865.564</v>
      </c>
      <c r="F28" s="20" t="n">
        <v>17186.365</v>
      </c>
      <c r="G28" s="20" t="n">
        <v>15354.604</v>
      </c>
    </row>
    <row r="29" customFormat="false" ht="15" hidden="false" customHeight="false" outlineLevel="0" collapsed="false">
      <c r="B29" s="18" t="s">
        <v>471</v>
      </c>
      <c r="C29" s="19" t="s">
        <v>102</v>
      </c>
      <c r="D29" s="20" t="n">
        <v>7077.088</v>
      </c>
      <c r="E29" s="20" t="n">
        <v>7457.702</v>
      </c>
      <c r="F29" s="20" t="n">
        <v>9300.076</v>
      </c>
      <c r="G29" s="20" t="n">
        <v>7903.533</v>
      </c>
    </row>
    <row r="30" customFormat="false" ht="15" hidden="false" customHeight="false" outlineLevel="0" collapsed="false">
      <c r="B30" s="18" t="s">
        <v>472</v>
      </c>
      <c r="C30" s="19" t="s">
        <v>102</v>
      </c>
      <c r="D30" s="20" t="n">
        <v>7490.003</v>
      </c>
      <c r="E30" s="20" t="n">
        <v>7912.723</v>
      </c>
      <c r="F30" s="20" t="n">
        <v>9789.086</v>
      </c>
      <c r="G30" s="20" t="n">
        <v>8322.845</v>
      </c>
    </row>
    <row r="31" customFormat="false" ht="15" hidden="false" customHeight="false" outlineLevel="0" collapsed="false">
      <c r="B31" s="22" t="s">
        <v>473</v>
      </c>
      <c r="C31" s="19" t="s">
        <v>102</v>
      </c>
      <c r="D31" s="23" t="n">
        <f aca="false">D28-D30</f>
        <v>6021.393</v>
      </c>
      <c r="E31" s="23" t="n">
        <f aca="false">E28-E30</f>
        <v>5952.841</v>
      </c>
      <c r="F31" s="23" t="n">
        <f aca="false">F28-F30</f>
        <v>7397.279</v>
      </c>
      <c r="G31" s="23" t="n">
        <f aca="false">G28-G30</f>
        <v>7031.759</v>
      </c>
    </row>
    <row r="32" customFormat="false" ht="15" hidden="false" customHeight="false" outlineLevel="0" collapsed="false">
      <c r="B32" s="18" t="s">
        <v>474</v>
      </c>
      <c r="C32" s="19" t="s">
        <v>102</v>
      </c>
      <c r="D32" s="20" t="n">
        <v>6021.393</v>
      </c>
      <c r="E32" s="20" t="n">
        <v>5952.841</v>
      </c>
      <c r="F32" s="20" t="n">
        <v>7397.279</v>
      </c>
      <c r="G32" s="20" t="n">
        <v>7031.759</v>
      </c>
    </row>
    <row r="33" customFormat="false" ht="15" hidden="false" customHeight="false" outlineLevel="0" collapsed="false">
      <c r="B33" s="18" t="s">
        <v>475</v>
      </c>
      <c r="C33" s="19" t="s">
        <v>476</v>
      </c>
      <c r="D33" s="40" t="n">
        <v>15.45</v>
      </c>
      <c r="E33" s="40" t="n">
        <v>15.26</v>
      </c>
      <c r="F33" s="40" t="n">
        <v>14.81</v>
      </c>
      <c r="G33" s="40" t="n">
        <v>14.26</v>
      </c>
    </row>
    <row r="34" customFormat="false" ht="15" hidden="false" customHeight="false" outlineLevel="0" collapsed="false">
      <c r="B34" s="18" t="s">
        <v>477</v>
      </c>
      <c r="C34" s="19" t="s">
        <v>368</v>
      </c>
      <c r="D34" s="42" t="n">
        <v>1.09</v>
      </c>
      <c r="E34" s="42" t="n">
        <v>1.19</v>
      </c>
      <c r="F34" s="42" t="n">
        <v>1.19</v>
      </c>
      <c r="G34" s="42" t="n">
        <v>1.11</v>
      </c>
    </row>
    <row r="35" customFormat="false" ht="15" hidden="false" customHeight="false" outlineLevel="0" collapsed="false">
      <c r="B35" s="18" t="s">
        <v>478</v>
      </c>
      <c r="C35" s="19" t="s">
        <v>368</v>
      </c>
      <c r="D35" s="43" t="n">
        <f aca="false">D29/D31</f>
        <v>1.17532404877077</v>
      </c>
      <c r="E35" s="43" t="n">
        <f aca="false">E29/E31</f>
        <v>1.25279710981698</v>
      </c>
      <c r="F35" s="43" t="n">
        <f aca="false">F29/F31</f>
        <v>1.25722931364357</v>
      </c>
      <c r="G35" s="43" t="n">
        <f aca="false">G29/G31</f>
        <v>1.12397666074733</v>
      </c>
    </row>
    <row r="36" customFormat="false" ht="15" hidden="false" customHeight="false" outlineLevel="0" collapsed="false">
      <c r="B36" s="21" t="s">
        <v>479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IC Simulator · Owl Rock CLO XXVI: Class C notes · Intermediate · Practice use only&amp;R&amp;8 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AE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54"/>
    <col collapsed="false" customWidth="true" hidden="false" outlineLevel="0" max="3" min="3" style="0" width="12"/>
    <col collapsed="false" customWidth="true" hidden="false" outlineLevel="0" max="30" min="4" style="0" width="9.51"/>
  </cols>
  <sheetData>
    <row r="1" customFormat="false" ht="16.15" hidden="false" customHeight="false" outlineLevel="0" collapsed="false">
      <c r="B1" s="14" t="s">
        <v>480</v>
      </c>
    </row>
    <row r="2" customFormat="false" ht="15" hidden="false" customHeight="false" outlineLevel="0" collapsed="false">
      <c r="B2" s="15" t="s">
        <v>481</v>
      </c>
    </row>
    <row r="4" customFormat="false" ht="15" hidden="false" customHeight="false" outlineLevel="0" collapsed="false">
      <c r="B4" s="16" t="s">
        <v>482</v>
      </c>
      <c r="C4" s="16" t="s">
        <v>33</v>
      </c>
      <c r="D4" s="17" t="s">
        <v>483</v>
      </c>
      <c r="E4" s="17" t="s">
        <v>484</v>
      </c>
      <c r="F4" s="17" t="s">
        <v>485</v>
      </c>
      <c r="G4" s="17" t="s">
        <v>486</v>
      </c>
      <c r="H4" s="17" t="s">
        <v>487</v>
      </c>
      <c r="I4" s="17" t="s">
        <v>488</v>
      </c>
      <c r="J4" s="17" t="s">
        <v>489</v>
      </c>
      <c r="K4" s="17" t="s">
        <v>490</v>
      </c>
      <c r="L4" s="17" t="s">
        <v>491</v>
      </c>
      <c r="M4" s="17" t="s">
        <v>492</v>
      </c>
      <c r="N4" s="17" t="s">
        <v>493</v>
      </c>
      <c r="O4" s="17" t="s">
        <v>494</v>
      </c>
      <c r="P4" s="17" t="s">
        <v>495</v>
      </c>
      <c r="Q4" s="17" t="s">
        <v>496</v>
      </c>
      <c r="R4" s="17" t="s">
        <v>497</v>
      </c>
      <c r="S4" s="17" t="s">
        <v>498</v>
      </c>
      <c r="T4" s="17" t="s">
        <v>499</v>
      </c>
      <c r="U4" s="17" t="s">
        <v>500</v>
      </c>
      <c r="V4" s="17" t="s">
        <v>501</v>
      </c>
      <c r="W4" s="17" t="s">
        <v>502</v>
      </c>
      <c r="X4" s="17" t="s">
        <v>503</v>
      </c>
      <c r="Y4" s="17" t="s">
        <v>504</v>
      </c>
      <c r="Z4" s="17" t="s">
        <v>505</v>
      </c>
      <c r="AA4" s="17" t="s">
        <v>506</v>
      </c>
      <c r="AB4" s="17" t="s">
        <v>507</v>
      </c>
      <c r="AC4" s="17" t="s">
        <v>508</v>
      </c>
      <c r="AD4" s="17" t="s">
        <v>509</v>
      </c>
    </row>
    <row r="5" customFormat="false" ht="15" hidden="false" customHeight="false" outlineLevel="0" collapsed="false">
      <c r="B5" s="18" t="s">
        <v>469</v>
      </c>
      <c r="C5" s="19" t="s">
        <v>158</v>
      </c>
      <c r="D5" s="44" t="n">
        <v>43830</v>
      </c>
      <c r="E5" s="44" t="n">
        <v>43921</v>
      </c>
      <c r="F5" s="44" t="n">
        <v>44012</v>
      </c>
      <c r="G5" s="44" t="n">
        <v>44104</v>
      </c>
      <c r="H5" s="44" t="n">
        <v>44196</v>
      </c>
      <c r="I5" s="44" t="n">
        <v>44286</v>
      </c>
      <c r="J5" s="44" t="n">
        <v>44377</v>
      </c>
      <c r="K5" s="44" t="n">
        <v>44469</v>
      </c>
      <c r="L5" s="44" t="n">
        <v>44561</v>
      </c>
      <c r="M5" s="44" t="n">
        <v>44651</v>
      </c>
      <c r="N5" s="44" t="n">
        <v>44742</v>
      </c>
      <c r="O5" s="44" t="n">
        <v>44834</v>
      </c>
      <c r="P5" s="44" t="n">
        <v>44926</v>
      </c>
      <c r="Q5" s="44" t="n">
        <v>45016</v>
      </c>
      <c r="R5" s="44" t="n">
        <v>45107</v>
      </c>
      <c r="S5" s="44" t="n">
        <v>45199</v>
      </c>
      <c r="T5" s="44" t="n">
        <v>45291</v>
      </c>
      <c r="U5" s="44" t="n">
        <v>45382</v>
      </c>
      <c r="V5" s="44" t="n">
        <v>45473</v>
      </c>
      <c r="W5" s="44" t="n">
        <v>45565</v>
      </c>
      <c r="X5" s="44" t="n">
        <v>45657</v>
      </c>
      <c r="Y5" s="44" t="n">
        <v>45747</v>
      </c>
      <c r="Z5" s="44" t="n">
        <v>45838</v>
      </c>
      <c r="AA5" s="44" t="n">
        <v>45930</v>
      </c>
      <c r="AB5" s="44" t="n">
        <v>46022</v>
      </c>
      <c r="AC5" s="44" t="n">
        <v>46112</v>
      </c>
      <c r="AD5" s="44" t="n">
        <v>46203</v>
      </c>
    </row>
    <row r="6" customFormat="false" ht="15" hidden="false" customHeight="false" outlineLevel="0" collapsed="false">
      <c r="B6" s="18" t="s">
        <v>510</v>
      </c>
      <c r="C6" s="19" t="s">
        <v>511</v>
      </c>
      <c r="D6" s="26" t="s">
        <v>512</v>
      </c>
      <c r="E6" s="26" t="s">
        <v>513</v>
      </c>
      <c r="F6" s="26" t="s">
        <v>513</v>
      </c>
      <c r="G6" s="26" t="s">
        <v>513</v>
      </c>
      <c r="H6" s="26" t="s">
        <v>512</v>
      </c>
      <c r="I6" s="26" t="s">
        <v>513</v>
      </c>
      <c r="J6" s="26" t="s">
        <v>513</v>
      </c>
      <c r="K6" s="26" t="s">
        <v>513</v>
      </c>
      <c r="L6" s="26" t="s">
        <v>512</v>
      </c>
      <c r="M6" s="26" t="s">
        <v>513</v>
      </c>
      <c r="N6" s="26" t="s">
        <v>513</v>
      </c>
      <c r="O6" s="26" t="s">
        <v>513</v>
      </c>
      <c r="P6" s="26" t="s">
        <v>512</v>
      </c>
      <c r="Q6" s="26" t="s">
        <v>513</v>
      </c>
      <c r="R6" s="26" t="s">
        <v>513</v>
      </c>
      <c r="S6" s="26" t="s">
        <v>513</v>
      </c>
      <c r="T6" s="26" t="s">
        <v>512</v>
      </c>
      <c r="U6" s="26" t="s">
        <v>513</v>
      </c>
      <c r="V6" s="26" t="s">
        <v>513</v>
      </c>
      <c r="W6" s="26" t="s">
        <v>513</v>
      </c>
      <c r="X6" s="26" t="s">
        <v>512</v>
      </c>
      <c r="Y6" s="26" t="s">
        <v>513</v>
      </c>
      <c r="Z6" s="26" t="s">
        <v>513</v>
      </c>
      <c r="AA6" s="26" t="s">
        <v>513</v>
      </c>
      <c r="AB6" s="26" t="s">
        <v>512</v>
      </c>
      <c r="AC6" s="26" t="s">
        <v>513</v>
      </c>
      <c r="AD6" s="26" t="s">
        <v>513</v>
      </c>
    </row>
    <row r="7" customFormat="false" ht="15" hidden="false" customHeight="false" outlineLevel="0" collapsed="false">
      <c r="B7" s="18" t="s">
        <v>514</v>
      </c>
      <c r="C7" s="19" t="s">
        <v>515</v>
      </c>
      <c r="D7" s="26" t="s">
        <v>516</v>
      </c>
      <c r="E7" s="26" t="s">
        <v>516</v>
      </c>
      <c r="F7" s="26" t="s">
        <v>516</v>
      </c>
      <c r="G7" s="26" t="s">
        <v>516</v>
      </c>
      <c r="H7" s="26" t="s">
        <v>516</v>
      </c>
      <c r="I7" s="26" t="s">
        <v>516</v>
      </c>
      <c r="J7" s="26" t="s">
        <v>516</v>
      </c>
      <c r="K7" s="26" t="s">
        <v>516</v>
      </c>
      <c r="L7" s="26" t="s">
        <v>516</v>
      </c>
      <c r="M7" s="26" t="s">
        <v>516</v>
      </c>
      <c r="N7" s="26" t="s">
        <v>516</v>
      </c>
      <c r="O7" s="26" t="s">
        <v>516</v>
      </c>
      <c r="P7" s="26" t="s">
        <v>516</v>
      </c>
      <c r="Q7" s="26" t="s">
        <v>516</v>
      </c>
      <c r="R7" s="26" t="s">
        <v>516</v>
      </c>
      <c r="S7" s="26" t="s">
        <v>516</v>
      </c>
      <c r="T7" s="26" t="s">
        <v>516</v>
      </c>
      <c r="U7" s="26" t="s">
        <v>516</v>
      </c>
      <c r="V7" s="26" t="s">
        <v>516</v>
      </c>
      <c r="W7" s="26" t="s">
        <v>516</v>
      </c>
      <c r="X7" s="26" t="s">
        <v>516</v>
      </c>
      <c r="Y7" s="26" t="s">
        <v>516</v>
      </c>
      <c r="Z7" s="26" t="s">
        <v>516</v>
      </c>
      <c r="AA7" s="26" t="s">
        <v>516</v>
      </c>
      <c r="AB7" s="26" t="s">
        <v>516</v>
      </c>
      <c r="AC7" s="26" t="s">
        <v>394</v>
      </c>
      <c r="AD7" s="26" t="s">
        <v>394</v>
      </c>
    </row>
    <row r="8" customFormat="false" ht="15" hidden="false" customHeight="false" outlineLevel="0" collapsed="false">
      <c r="B8" s="18" t="s">
        <v>517</v>
      </c>
      <c r="C8" s="19" t="s">
        <v>102</v>
      </c>
      <c r="D8" s="20" t="n">
        <v>8799.225</v>
      </c>
      <c r="E8" s="20" t="n">
        <v>8938.345</v>
      </c>
      <c r="F8" s="20" t="n">
        <v>9210.73</v>
      </c>
      <c r="G8" s="20" t="n">
        <v>9918.302</v>
      </c>
      <c r="H8" s="20" t="n">
        <v>10842.072</v>
      </c>
      <c r="I8" s="20" t="n">
        <v>11240.472</v>
      </c>
      <c r="J8" s="20" t="n">
        <v>11906.872</v>
      </c>
      <c r="K8" s="20" t="n">
        <v>12110.098</v>
      </c>
      <c r="L8" s="20" t="n">
        <v>12741.64</v>
      </c>
      <c r="M8" s="20" t="n">
        <v>12756.323</v>
      </c>
      <c r="N8" s="20" t="n">
        <v>12648.126</v>
      </c>
      <c r="O8" s="20" t="n">
        <v>12835.918</v>
      </c>
      <c r="P8" s="20" t="n">
        <v>13010.345</v>
      </c>
      <c r="Q8" s="20" t="n">
        <v>13157.251</v>
      </c>
      <c r="R8" s="20" t="n">
        <v>12892.943</v>
      </c>
      <c r="S8" s="20" t="n">
        <v>12896.158</v>
      </c>
      <c r="T8" s="20" t="n">
        <v>12713.348</v>
      </c>
      <c r="U8" s="20" t="n">
        <v>12414.384</v>
      </c>
      <c r="V8" s="20" t="n">
        <v>13341.982</v>
      </c>
      <c r="W8" s="20" t="n">
        <v>13447.536</v>
      </c>
      <c r="X8" s="20" t="n">
        <v>13194.545</v>
      </c>
      <c r="Y8" s="20" t="n">
        <v>17692.006</v>
      </c>
      <c r="Z8" s="20" t="n">
        <v>16868.782</v>
      </c>
      <c r="AA8" s="20" t="n">
        <v>17136.548</v>
      </c>
      <c r="AB8" s="20" t="n">
        <v>16470.893</v>
      </c>
      <c r="AC8" s="20" t="n">
        <v>15344.201</v>
      </c>
      <c r="AD8" s="20" t="n">
        <v>14955.049</v>
      </c>
    </row>
    <row r="9" customFormat="false" ht="15" hidden="false" customHeight="false" outlineLevel="0" collapsed="false">
      <c r="B9" s="18" t="s">
        <v>350</v>
      </c>
      <c r="C9" s="19" t="s">
        <v>351</v>
      </c>
      <c r="D9" s="41" t="n">
        <v>98</v>
      </c>
      <c r="E9" s="41" t="n">
        <v>101</v>
      </c>
      <c r="F9" s="41" t="n">
        <v>102</v>
      </c>
      <c r="G9" s="41" t="n">
        <v>110</v>
      </c>
      <c r="H9" s="41" t="n">
        <v>119</v>
      </c>
      <c r="I9" s="41" t="n">
        <v>120</v>
      </c>
      <c r="J9" s="41" t="n">
        <v>129</v>
      </c>
      <c r="K9" s="41" t="n">
        <v>130</v>
      </c>
      <c r="L9" s="41" t="n">
        <v>143</v>
      </c>
      <c r="M9" s="41" t="n">
        <v>157</v>
      </c>
      <c r="N9" s="41" t="n">
        <v>168</v>
      </c>
      <c r="O9" s="41" t="n">
        <v>180</v>
      </c>
      <c r="P9" s="41" t="n">
        <v>184</v>
      </c>
      <c r="Q9" s="41" t="n">
        <v>187</v>
      </c>
      <c r="R9" s="41" t="n">
        <v>187</v>
      </c>
      <c r="S9" s="41" t="n">
        <v>187</v>
      </c>
      <c r="T9" s="41" t="n">
        <v>193</v>
      </c>
      <c r="U9" s="41" t="n">
        <v>198</v>
      </c>
      <c r="V9" s="41" t="n">
        <v>212</v>
      </c>
      <c r="W9" s="41" t="n">
        <v>219</v>
      </c>
      <c r="X9" s="41" t="n">
        <v>227</v>
      </c>
      <c r="Y9" s="41" t="n">
        <v>236</v>
      </c>
      <c r="Z9" s="41" t="n">
        <v>233</v>
      </c>
      <c r="AA9" s="41" t="n">
        <v>238</v>
      </c>
      <c r="AB9" s="41" t="n">
        <v>234</v>
      </c>
      <c r="AC9" s="41" t="n">
        <v>230</v>
      </c>
      <c r="AD9" s="41" t="n">
        <v>229</v>
      </c>
    </row>
    <row r="10" customFormat="false" ht="15" hidden="false" customHeight="false" outlineLevel="0" collapsed="false">
      <c r="B10" s="18" t="s">
        <v>518</v>
      </c>
      <c r="C10" s="19" t="s">
        <v>151</v>
      </c>
      <c r="D10" s="39" t="n">
        <v>0.809</v>
      </c>
      <c r="E10" s="39" t="n">
        <v>0.801</v>
      </c>
      <c r="F10" s="39" t="n">
        <v>0.802</v>
      </c>
      <c r="G10" s="39" t="n">
        <v>0.792</v>
      </c>
      <c r="H10" s="39" t="n">
        <v>0.775</v>
      </c>
      <c r="I10" s="39" t="n">
        <v>0.778</v>
      </c>
      <c r="J10" s="39" t="n">
        <v>0.762</v>
      </c>
      <c r="K10" s="39" t="n">
        <v>0.77</v>
      </c>
      <c r="L10" s="39" t="n">
        <v>0.749</v>
      </c>
      <c r="M10" s="39" t="n">
        <v>0.74</v>
      </c>
      <c r="N10" s="39" t="n">
        <v>0.731</v>
      </c>
      <c r="O10" s="39" t="n">
        <v>0.722</v>
      </c>
      <c r="P10" s="39" t="n">
        <v>0.714</v>
      </c>
      <c r="Q10" s="39" t="n">
        <v>0.705</v>
      </c>
      <c r="R10" s="39" t="n">
        <v>0.691</v>
      </c>
      <c r="S10" s="39" t="n">
        <v>0.689</v>
      </c>
      <c r="T10" s="39" t="n">
        <v>0.681</v>
      </c>
      <c r="U10" s="39" t="n">
        <v>0.73</v>
      </c>
      <c r="V10" s="39" t="n">
        <v>0.754</v>
      </c>
      <c r="W10" s="39" t="n">
        <v>0.759</v>
      </c>
      <c r="X10" s="39" t="n">
        <v>0.756</v>
      </c>
      <c r="Y10" s="39" t="n">
        <v>0.775</v>
      </c>
      <c r="Z10" s="39" t="n">
        <v>0.758</v>
      </c>
      <c r="AA10" s="39" t="n">
        <v>0.744</v>
      </c>
      <c r="AB10" s="39" t="n">
        <v>0.731</v>
      </c>
      <c r="AC10" s="39" t="n">
        <v>0.721</v>
      </c>
      <c r="AD10" s="39" t="n">
        <v>0.732</v>
      </c>
    </row>
    <row r="11" customFormat="false" ht="15" hidden="false" customHeight="false" outlineLevel="0" collapsed="false">
      <c r="B11" s="18" t="s">
        <v>519</v>
      </c>
      <c r="C11" s="19" t="s">
        <v>151</v>
      </c>
      <c r="L11" s="39" t="n">
        <v>0.066</v>
      </c>
      <c r="M11" s="39" t="n">
        <v>0.066</v>
      </c>
      <c r="N11" s="39" t="n">
        <v>0.066</v>
      </c>
      <c r="O11" s="39" t="n">
        <v>0.067</v>
      </c>
      <c r="P11" s="39" t="n">
        <v>0.068</v>
      </c>
      <c r="Q11" s="39" t="n">
        <v>0.067</v>
      </c>
      <c r="R11" s="39" t="n">
        <v>0.068</v>
      </c>
      <c r="S11" s="39" t="n">
        <v>0.068</v>
      </c>
      <c r="T11" s="39" t="n">
        <v>0.068</v>
      </c>
      <c r="U11" s="39" t="n">
        <v>0.066</v>
      </c>
      <c r="V11" s="39" t="n">
        <v>0.064</v>
      </c>
      <c r="W11" s="39" t="n">
        <v>0.064</v>
      </c>
      <c r="X11" s="39" t="n">
        <v>0.062</v>
      </c>
      <c r="Y11" s="39" t="n">
        <v>0.061</v>
      </c>
      <c r="Z11" s="39" t="n">
        <v>0.06</v>
      </c>
      <c r="AA11" s="39" t="n">
        <v>0.057</v>
      </c>
      <c r="AB11" s="39" t="n">
        <v>0.057</v>
      </c>
      <c r="AC11" s="39" t="n">
        <v>0.056</v>
      </c>
      <c r="AD11" s="39" t="n">
        <v>0.056</v>
      </c>
      <c r="AE11" s="21" t="s">
        <v>520</v>
      </c>
    </row>
    <row r="12" customFormat="false" ht="15" hidden="false" customHeight="false" outlineLevel="0" collapsed="false">
      <c r="B12" s="18" t="s">
        <v>376</v>
      </c>
      <c r="C12" s="19" t="s">
        <v>102</v>
      </c>
      <c r="D12" s="20" t="n">
        <v>0</v>
      </c>
      <c r="E12" s="20" t="n">
        <v>0</v>
      </c>
      <c r="F12" s="20" t="n">
        <v>191.084</v>
      </c>
      <c r="G12" s="20" t="n">
        <v>214.756</v>
      </c>
      <c r="H12" s="20" t="n">
        <v>57.364</v>
      </c>
      <c r="I12" s="20" t="n">
        <v>57.051</v>
      </c>
      <c r="J12" s="20" t="n">
        <v>64.748</v>
      </c>
      <c r="K12" s="20" t="n">
        <v>64.751</v>
      </c>
      <c r="L12" s="20" t="n">
        <v>27.374</v>
      </c>
      <c r="M12" s="20" t="n">
        <v>27.374</v>
      </c>
      <c r="N12" s="20" t="n">
        <v>27.361</v>
      </c>
      <c r="O12" s="20" t="n">
        <v>110.543</v>
      </c>
      <c r="P12" s="20" t="n">
        <v>225.967</v>
      </c>
      <c r="Q12" s="20" t="n">
        <v>59.238</v>
      </c>
      <c r="R12" s="20" t="n">
        <v>122.362</v>
      </c>
      <c r="S12" s="20" t="n">
        <v>122.342</v>
      </c>
      <c r="T12" s="20" t="n">
        <v>139.325</v>
      </c>
      <c r="U12" s="20" t="n">
        <v>260.845</v>
      </c>
      <c r="V12" s="20" t="n">
        <v>351.553</v>
      </c>
      <c r="W12" s="20" t="n">
        <v>243.913</v>
      </c>
      <c r="X12" s="20" t="n">
        <v>245.679</v>
      </c>
      <c r="Y12" s="20" t="n">
        <v>243.49</v>
      </c>
      <c r="Z12" s="20" t="n">
        <v>259.382</v>
      </c>
      <c r="AA12" s="20" t="n">
        <v>457.864</v>
      </c>
      <c r="AB12" s="20" t="n">
        <v>375.873</v>
      </c>
      <c r="AC12" s="20" t="n">
        <v>309.642</v>
      </c>
      <c r="AD12" s="20" t="n">
        <v>428.716</v>
      </c>
      <c r="AE12" s="21" t="s">
        <v>521</v>
      </c>
    </row>
    <row r="13" customFormat="false" ht="15" hidden="false" customHeight="false" outlineLevel="0" collapsed="false">
      <c r="B13" s="18" t="s">
        <v>522</v>
      </c>
      <c r="C13" s="19" t="s">
        <v>102</v>
      </c>
      <c r="D13" s="20" t="n">
        <v>8727.305</v>
      </c>
      <c r="E13" s="20" t="n">
        <v>9197.845</v>
      </c>
      <c r="F13" s="20" t="n">
        <v>9281.482</v>
      </c>
      <c r="G13" s="20" t="n">
        <v>9853.271</v>
      </c>
      <c r="H13" s="20" t="n">
        <v>10575.423</v>
      </c>
      <c r="I13" s="20" t="n">
        <v>10807.843</v>
      </c>
      <c r="J13" s="20" t="n">
        <v>11233.372</v>
      </c>
      <c r="K13" s="20" t="n">
        <v>11291.256</v>
      </c>
      <c r="L13" s="20" t="n">
        <v>11664.747</v>
      </c>
      <c r="M13" s="20" t="n">
        <v>11665.719</v>
      </c>
      <c r="N13" s="20" t="n">
        <v>11582.829</v>
      </c>
      <c r="O13" s="20" t="n">
        <v>11575.48</v>
      </c>
      <c r="P13" s="20" t="n">
        <v>11593.484</v>
      </c>
      <c r="Q13" s="20" t="n">
        <v>11526.962</v>
      </c>
      <c r="R13" s="20" t="n">
        <v>11128.86</v>
      </c>
      <c r="S13" s="20" t="n">
        <v>11068.385</v>
      </c>
      <c r="T13" s="20" t="n">
        <v>10862.684</v>
      </c>
      <c r="U13" s="20" t="n">
        <v>10437.685</v>
      </c>
      <c r="V13" s="20" t="n">
        <v>11406.887</v>
      </c>
      <c r="W13" s="20" t="n">
        <v>11436.71</v>
      </c>
      <c r="X13" s="20" t="n">
        <v>11260.089</v>
      </c>
      <c r="Y13" s="20" t="n">
        <v>15065.002</v>
      </c>
      <c r="Z13" s="20" t="n">
        <v>14256.33</v>
      </c>
      <c r="AA13" s="20" t="n">
        <v>14467.836</v>
      </c>
      <c r="AB13" s="20" t="n">
        <v>13733.357</v>
      </c>
      <c r="AC13" s="20" t="n">
        <v>15400.23</v>
      </c>
      <c r="AD13" s="20" t="n">
        <v>15113.516</v>
      </c>
    </row>
    <row r="14" customFormat="false" ht="15" hidden="false" customHeight="false" outlineLevel="0" collapsed="false">
      <c r="B14" s="18" t="s">
        <v>523</v>
      </c>
      <c r="C14" s="19" t="s">
        <v>151</v>
      </c>
      <c r="D14" s="25" t="n">
        <f aca="false">D12/D13</f>
        <v>0</v>
      </c>
      <c r="E14" s="25" t="n">
        <f aca="false">E12/E13</f>
        <v>0</v>
      </c>
      <c r="F14" s="25" t="n">
        <f aca="false">F12/F13</f>
        <v>0.0205876604619823</v>
      </c>
      <c r="G14" s="25" t="n">
        <f aca="false">G12/G13</f>
        <v>0.0217954017503426</v>
      </c>
      <c r="H14" s="25" t="n">
        <f aca="false">H12/H13</f>
        <v>0.00542427475477813</v>
      </c>
      <c r="I14" s="25" t="n">
        <f aca="false">I12/I13</f>
        <v>0.0052786666127552</v>
      </c>
      <c r="J14" s="25" t="n">
        <f aca="false">J12/J13</f>
        <v>0.0057638970738261</v>
      </c>
      <c r="K14" s="25" t="n">
        <f aca="false">K12/K13</f>
        <v>0.00573461446627373</v>
      </c>
      <c r="L14" s="25" t="n">
        <f aca="false">L12/L13</f>
        <v>0.00234672899463657</v>
      </c>
      <c r="M14" s="25" t="n">
        <f aca="false">M12/M13</f>
        <v>0.00234653346270384</v>
      </c>
      <c r="N14" s="25" t="n">
        <f aca="false">N12/N13</f>
        <v>0.00236220356874819</v>
      </c>
      <c r="O14" s="25" t="n">
        <f aca="false">O12/O13</f>
        <v>0.00954975517213973</v>
      </c>
      <c r="P14" s="25" t="n">
        <f aca="false">P12/P13</f>
        <v>0.0194908622809157</v>
      </c>
      <c r="Q14" s="25" t="n">
        <f aca="false">Q12/Q13</f>
        <v>0.00513908174591015</v>
      </c>
      <c r="R14" s="25" t="n">
        <f aca="false">R12/R13</f>
        <v>0.0109950165605462</v>
      </c>
      <c r="S14" s="25" t="n">
        <f aca="false">S12/S13</f>
        <v>0.0110532837446475</v>
      </c>
      <c r="T14" s="25" t="n">
        <f aca="false">T12/T13</f>
        <v>0.012826019794003</v>
      </c>
      <c r="U14" s="25" t="n">
        <f aca="false">U12/U13</f>
        <v>0.0249906947757094</v>
      </c>
      <c r="V14" s="25" t="n">
        <f aca="false">V12/V13</f>
        <v>0.0308193637755857</v>
      </c>
      <c r="W14" s="25" t="n">
        <f aca="false">W12/W13</f>
        <v>0.0213271998677942</v>
      </c>
      <c r="X14" s="25" t="n">
        <f aca="false">X12/X13</f>
        <v>0.0218185664429473</v>
      </c>
      <c r="Y14" s="25" t="n">
        <f aca="false">Y12/Y13</f>
        <v>0.0161626264636407</v>
      </c>
      <c r="Z14" s="25" t="n">
        <f aca="false">Z12/Z13</f>
        <v>0.0181941635750575</v>
      </c>
      <c r="AA14" s="25" t="n">
        <f aca="false">AA12/AA13</f>
        <v>0.0316470272402867</v>
      </c>
      <c r="AB14" s="25" t="n">
        <f aca="false">AB12/AB13</f>
        <v>0.0273693460382629</v>
      </c>
      <c r="AC14" s="25" t="n">
        <f aca="false">AC12/AC13</f>
        <v>0.0201063230873825</v>
      </c>
      <c r="AD14" s="25" t="n">
        <f aca="false">AD12/AD13</f>
        <v>0.0283663973360004</v>
      </c>
    </row>
    <row r="15" customFormat="false" ht="15" hidden="false" customHeight="false" outlineLevel="0" collapsed="false">
      <c r="B15" s="18" t="s">
        <v>524</v>
      </c>
      <c r="C15" s="19" t="s">
        <v>151</v>
      </c>
      <c r="D15" s="39" t="n">
        <v>0</v>
      </c>
      <c r="E15" s="39" t="n">
        <v>0</v>
      </c>
      <c r="F15" s="39" t="n">
        <v>0.021</v>
      </c>
      <c r="G15" s="39" t="n">
        <v>0.022</v>
      </c>
      <c r="H15" s="39" t="n">
        <v>0.005</v>
      </c>
      <c r="I15" s="39" t="n">
        <v>0.005</v>
      </c>
      <c r="J15" s="39" t="n">
        <v>0.006</v>
      </c>
      <c r="K15" s="39" t="n">
        <v>0.006</v>
      </c>
      <c r="L15" s="39" t="n">
        <v>0.002</v>
      </c>
      <c r="M15" s="39" t="n">
        <v>0.002</v>
      </c>
      <c r="N15" s="39" t="n">
        <v>0.002</v>
      </c>
      <c r="O15" s="39" t="n">
        <v>0.01</v>
      </c>
      <c r="P15" s="39" t="n">
        <v>0.019</v>
      </c>
      <c r="Q15" s="39" t="n">
        <v>0.005</v>
      </c>
      <c r="R15" s="39" t="n">
        <v>0.011</v>
      </c>
      <c r="S15" s="39" t="n">
        <v>0.011</v>
      </c>
      <c r="T15" s="39" t="n">
        <v>0.013</v>
      </c>
      <c r="U15" s="39" t="n">
        <v>0.025</v>
      </c>
      <c r="V15" s="39" t="n">
        <v>0.031</v>
      </c>
      <c r="W15" s="39" t="n">
        <v>0.021</v>
      </c>
      <c r="X15" s="39" t="n">
        <v>0.022</v>
      </c>
      <c r="Y15" s="39" t="n">
        <v>0.016</v>
      </c>
      <c r="Z15" s="39" t="n">
        <v>0.018</v>
      </c>
      <c r="AA15" s="39" t="n">
        <v>0.032</v>
      </c>
      <c r="AB15" s="39" t="n">
        <v>0.027</v>
      </c>
      <c r="AC15" s="39" t="n">
        <v>0.02</v>
      </c>
      <c r="AD15" s="39" t="n">
        <v>0.028</v>
      </c>
    </row>
    <row r="16" customFormat="false" ht="15" hidden="false" customHeight="false" outlineLevel="0" collapsed="false">
      <c r="B16" s="18" t="s">
        <v>525</v>
      </c>
      <c r="C16" s="19" t="s">
        <v>102</v>
      </c>
      <c r="D16" s="20" t="n">
        <v>0</v>
      </c>
      <c r="E16" s="20" t="n">
        <v>428.952</v>
      </c>
      <c r="F16" s="20" t="n">
        <v>462.366</v>
      </c>
      <c r="G16" s="20" t="n">
        <v>215.17</v>
      </c>
      <c r="H16" s="20" t="n">
        <v>216.488</v>
      </c>
      <c r="I16" s="20" t="n">
        <v>218.096</v>
      </c>
      <c r="J16" s="20" t="n">
        <v>54.615</v>
      </c>
      <c r="K16" s="20" t="n">
        <v>45.219</v>
      </c>
      <c r="L16" s="20" t="n">
        <v>16.45</v>
      </c>
      <c r="M16" s="20" t="n">
        <v>13.568</v>
      </c>
      <c r="N16" s="20" t="n">
        <v>71.493</v>
      </c>
      <c r="O16" s="20" t="n">
        <v>59.035</v>
      </c>
      <c r="P16" s="20" t="n">
        <v>103.104</v>
      </c>
      <c r="Q16" s="20" t="n">
        <v>55.468</v>
      </c>
      <c r="R16" s="20" t="n">
        <v>113.849</v>
      </c>
      <c r="S16" s="20" t="n">
        <v>108.114</v>
      </c>
      <c r="T16" s="20" t="n">
        <v>158.087</v>
      </c>
      <c r="U16" s="20" t="n">
        <v>223.979</v>
      </c>
      <c r="V16" s="20" t="n">
        <v>112.284</v>
      </c>
      <c r="W16" s="20" t="n">
        <v>138.168</v>
      </c>
      <c r="X16" s="20" t="n">
        <v>162.207</v>
      </c>
      <c r="Y16" s="20" t="n">
        <v>157.102</v>
      </c>
      <c r="Z16" s="20" t="n">
        <v>40.883</v>
      </c>
      <c r="AA16" s="20" t="n">
        <v>143.238</v>
      </c>
      <c r="AB16" s="20" t="n">
        <v>122.826</v>
      </c>
      <c r="AC16" s="20" t="n">
        <v>107.167</v>
      </c>
      <c r="AD16" s="20" t="n">
        <v>46.914</v>
      </c>
    </row>
    <row r="17" customFormat="false" ht="15" hidden="false" customHeight="false" outlineLevel="0" collapsed="false">
      <c r="B17" s="18" t="s">
        <v>526</v>
      </c>
      <c r="C17" s="19" t="s">
        <v>102</v>
      </c>
      <c r="D17" s="20" t="n">
        <v>0</v>
      </c>
      <c r="E17" s="20" t="n">
        <v>0</v>
      </c>
      <c r="F17" s="20" t="n">
        <v>0</v>
      </c>
      <c r="G17" s="20" t="n">
        <v>98.428</v>
      </c>
      <c r="H17" s="20" t="n">
        <v>0</v>
      </c>
      <c r="I17" s="20" t="n">
        <v>0</v>
      </c>
      <c r="J17" s="20" t="n">
        <v>0</v>
      </c>
      <c r="K17" s="20" t="n">
        <v>0</v>
      </c>
      <c r="L17" s="20" t="n">
        <v>0</v>
      </c>
      <c r="M17" s="20" t="n">
        <v>0</v>
      </c>
      <c r="N17" s="20" t="n">
        <v>11.014</v>
      </c>
      <c r="O17" s="20" t="n">
        <v>11.013</v>
      </c>
      <c r="P17" s="20" t="n">
        <v>50.481</v>
      </c>
      <c r="Q17" s="20" t="n">
        <v>6.573</v>
      </c>
      <c r="R17" s="20" t="n">
        <v>6.631</v>
      </c>
      <c r="S17" s="20" t="n">
        <v>9.062</v>
      </c>
      <c r="T17" s="20" t="n">
        <v>59.227</v>
      </c>
      <c r="U17" s="20" t="n">
        <v>47.262</v>
      </c>
      <c r="V17" s="20" t="n">
        <v>87.904</v>
      </c>
      <c r="W17" s="20" t="n">
        <v>35.996</v>
      </c>
      <c r="X17" s="20" t="n">
        <v>17.483</v>
      </c>
      <c r="Y17" s="20" t="n">
        <v>15.132</v>
      </c>
      <c r="Z17" s="20" t="n">
        <v>99.495</v>
      </c>
      <c r="AA17" s="20" t="n">
        <v>99.874</v>
      </c>
      <c r="AB17" s="20" t="n">
        <v>108.795</v>
      </c>
      <c r="AC17" s="20" t="n">
        <v>91.416</v>
      </c>
      <c r="AD17" s="20" t="n">
        <v>123.207</v>
      </c>
    </row>
    <row r="18" customFormat="false" ht="15" hidden="false" customHeight="false" outlineLevel="0" collapsed="false">
      <c r="B18" s="22" t="s">
        <v>527</v>
      </c>
      <c r="C18" s="19" t="s">
        <v>151</v>
      </c>
      <c r="D18" s="30" t="n">
        <f aca="false">(D16+D17)/D8</f>
        <v>0</v>
      </c>
      <c r="E18" s="30" t="n">
        <f aca="false">(E16+E17)/E8</f>
        <v>0.0479900921255557</v>
      </c>
      <c r="F18" s="30" t="n">
        <f aca="false">(F16+F17)/F8</f>
        <v>0.0501986270360764</v>
      </c>
      <c r="G18" s="30" t="n">
        <f aca="false">(G16+G17)/G8</f>
        <v>0.0316181136650205</v>
      </c>
      <c r="H18" s="30" t="n">
        <f aca="false">(H16+H17)/H8</f>
        <v>0.0199674010650363</v>
      </c>
      <c r="I18" s="30" t="n">
        <f aca="false">(I16+I17)/I8</f>
        <v>0.0194027439417135</v>
      </c>
      <c r="J18" s="30" t="n">
        <f aca="false">(J16+J17)/J8</f>
        <v>0.00458684699054462</v>
      </c>
      <c r="K18" s="30" t="n">
        <f aca="false">(K16+K17)/K8</f>
        <v>0.00373399125258937</v>
      </c>
      <c r="L18" s="30" t="n">
        <f aca="false">(L16+L17)/L8</f>
        <v>0.00129104259734226</v>
      </c>
      <c r="M18" s="30" t="n">
        <f aca="false">(M16+M17)/M8</f>
        <v>0.00106362938599156</v>
      </c>
      <c r="N18" s="30" t="n">
        <f aca="false">(N16+N17)/N8</f>
        <v>0.0065232588606407</v>
      </c>
      <c r="O18" s="30" t="n">
        <f aca="false">(O16+O17)/O8</f>
        <v>0.00545718662272539</v>
      </c>
      <c r="P18" s="30" t="n">
        <f aca="false">(P16+P17)/P8</f>
        <v>0.0118048368432966</v>
      </c>
      <c r="Q18" s="30" t="n">
        <f aca="false">(Q16+Q17)/Q8</f>
        <v>0.00471534669362164</v>
      </c>
      <c r="R18" s="30" t="n">
        <f aca="false">(R16+R17)/R8</f>
        <v>0.00934464691265602</v>
      </c>
      <c r="S18" s="30" t="n">
        <f aca="false">(S16+S17)/S8</f>
        <v>0.00908611696599871</v>
      </c>
      <c r="T18" s="30" t="n">
        <f aca="false">(T16+T17)/T8</f>
        <v>0.0170933730438276</v>
      </c>
      <c r="U18" s="30" t="n">
        <f aca="false">(U16+U17)/U8</f>
        <v>0.0218489294354033</v>
      </c>
      <c r="V18" s="30" t="n">
        <f aca="false">(V16+V17)/V8</f>
        <v>0.0150043674170749</v>
      </c>
      <c r="W18" s="30" t="n">
        <f aca="false">(W16+W17)/W8</f>
        <v>0.0129513689347997</v>
      </c>
      <c r="X18" s="30" t="n">
        <f aca="false">(X16+X17)/X8</f>
        <v>0.0136185067389592</v>
      </c>
      <c r="Y18" s="30" t="n">
        <f aca="false">(Y16+Y17)/Y8</f>
        <v>0.00973513122254198</v>
      </c>
      <c r="Z18" s="30" t="n">
        <f aca="false">(Z16+Z17)/Z8</f>
        <v>0.00832176265008345</v>
      </c>
      <c r="AA18" s="30" t="n">
        <f aca="false">(AA16+AA17)/AA8</f>
        <v>0.0141867545318929</v>
      </c>
      <c r="AB18" s="30" t="n">
        <f aca="false">(AB16+AB17)/AB8</f>
        <v>0.0140624433660033</v>
      </c>
      <c r="AC18" s="30" t="n">
        <f aca="false">(AC16+AC17)/AC8</f>
        <v>0.0129418925104018</v>
      </c>
      <c r="AD18" s="30" t="n">
        <f aca="false">(AD16+AD17)/AD8</f>
        <v>0.0113754893079922</v>
      </c>
    </row>
    <row r="19" customFormat="false" ht="15" hidden="false" customHeight="false" outlineLevel="0" collapsed="false">
      <c r="B19" s="18" t="s">
        <v>528</v>
      </c>
      <c r="C19" s="19" t="s">
        <v>151</v>
      </c>
      <c r="D19" s="39" t="n">
        <v>0</v>
      </c>
      <c r="E19" s="39" t="n">
        <v>0.048</v>
      </c>
      <c r="F19" s="39" t="n">
        <v>0.05</v>
      </c>
      <c r="G19" s="39" t="n">
        <v>0.022</v>
      </c>
      <c r="H19" s="39" t="n">
        <v>0.02</v>
      </c>
      <c r="I19" s="39" t="n">
        <v>0.019</v>
      </c>
      <c r="J19" s="39" t="n">
        <v>0.005</v>
      </c>
      <c r="K19" s="39" t="n">
        <v>0.004</v>
      </c>
      <c r="L19" s="39" t="n">
        <v>0.001</v>
      </c>
      <c r="M19" s="39" t="n">
        <v>0.001</v>
      </c>
      <c r="N19" s="39" t="n">
        <v>0.006</v>
      </c>
      <c r="O19" s="39" t="n">
        <v>0.005</v>
      </c>
      <c r="P19" s="39" t="n">
        <v>0.008</v>
      </c>
      <c r="Q19" s="39" t="n">
        <v>0.004</v>
      </c>
      <c r="R19" s="39" t="n">
        <v>0.009</v>
      </c>
      <c r="S19" s="39" t="n">
        <v>0.008</v>
      </c>
      <c r="T19" s="39" t="n">
        <v>0.012</v>
      </c>
      <c r="U19" s="39" t="n">
        <v>0.018</v>
      </c>
      <c r="V19" s="39" t="n">
        <v>0.008</v>
      </c>
      <c r="W19" s="39" t="n">
        <v>0.01</v>
      </c>
      <c r="X19" s="39" t="n">
        <v>0.012</v>
      </c>
      <c r="Y19" s="39" t="n">
        <v>0.009</v>
      </c>
      <c r="Z19" s="39" t="n">
        <v>0.002</v>
      </c>
      <c r="AA19" s="39" t="n">
        <v>0.008</v>
      </c>
      <c r="AB19" s="39" t="n">
        <v>0.007</v>
      </c>
      <c r="AC19" s="39" t="n">
        <v>0.007</v>
      </c>
      <c r="AD19" s="39" t="n">
        <v>0.003</v>
      </c>
    </row>
    <row r="20" customFormat="false" ht="15" hidden="false" customHeight="false" outlineLevel="0" collapsed="false">
      <c r="B20" s="18" t="s">
        <v>529</v>
      </c>
      <c r="C20" s="19" t="s">
        <v>151</v>
      </c>
      <c r="G20" s="39" t="n">
        <v>0.01</v>
      </c>
      <c r="N20" s="39" t="n">
        <v>0.001</v>
      </c>
      <c r="O20" s="39" t="n">
        <v>0.001</v>
      </c>
      <c r="P20" s="39" t="n">
        <v>0.004</v>
      </c>
      <c r="R20" s="39" t="n">
        <v>0.001</v>
      </c>
      <c r="S20" s="39" t="n">
        <v>0.001</v>
      </c>
      <c r="T20" s="39" t="n">
        <v>0.005</v>
      </c>
      <c r="U20" s="39" t="n">
        <v>0.004</v>
      </c>
      <c r="V20" s="39" t="n">
        <v>0.007</v>
      </c>
      <c r="W20" s="39" t="n">
        <v>0.003</v>
      </c>
      <c r="X20" s="39" t="n">
        <v>0.001</v>
      </c>
      <c r="Y20" s="39" t="n">
        <v>0.001</v>
      </c>
      <c r="Z20" s="39" t="n">
        <v>0.006</v>
      </c>
      <c r="AA20" s="39" t="n">
        <v>0.006</v>
      </c>
      <c r="AB20" s="39" t="n">
        <v>0.007</v>
      </c>
      <c r="AC20" s="39" t="n">
        <v>0.006</v>
      </c>
      <c r="AD20" s="39" t="n">
        <v>0.008</v>
      </c>
      <c r="AE20" s="21" t="s">
        <v>530</v>
      </c>
    </row>
    <row r="21" customFormat="false" ht="15" hidden="false" customHeight="false" outlineLevel="0" collapsed="false">
      <c r="B21" s="21" t="s">
        <v>531</v>
      </c>
    </row>
    <row r="22" customFormat="false" ht="15" hidden="false" customHeight="false" outlineLevel="0" collapsed="false">
      <c r="B22" s="21" t="s">
        <v>532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IC Simulator · Owl Rock CLO XXVI: Class C notes · Intermediate · Practice use only&amp;R&amp;8 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H7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70"/>
    <col collapsed="false" customWidth="true" hidden="false" outlineLevel="0" max="3" min="3" style="0" width="12"/>
    <col collapsed="false" customWidth="true" hidden="false" outlineLevel="0" max="4" min="4" style="0" width="22"/>
    <col collapsed="false" customWidth="true" hidden="false" outlineLevel="0" max="7" min="5" style="0" width="14"/>
    <col collapsed="false" customWidth="true" hidden="false" outlineLevel="0" max="8" min="8" style="0" width="62"/>
  </cols>
  <sheetData>
    <row r="1" customFormat="false" ht="16.15" hidden="false" customHeight="false" outlineLevel="0" collapsed="false">
      <c r="B1" s="14" t="s">
        <v>533</v>
      </c>
    </row>
    <row r="2" customFormat="false" ht="15" hidden="false" customHeight="false" outlineLevel="0" collapsed="false">
      <c r="B2" s="15" t="s">
        <v>534</v>
      </c>
    </row>
    <row r="4" customFormat="false" ht="15" hidden="false" customHeight="false" outlineLevel="0" collapsed="false">
      <c r="B4" s="10" t="s">
        <v>535</v>
      </c>
      <c r="C4" s="11"/>
      <c r="D4" s="11"/>
      <c r="E4" s="11"/>
      <c r="F4" s="11"/>
      <c r="G4" s="11"/>
      <c r="H4" s="11"/>
    </row>
    <row r="5" customFormat="false" ht="15" hidden="false" customHeight="false" outlineLevel="0" collapsed="false">
      <c r="B5" s="16" t="s">
        <v>536</v>
      </c>
      <c r="C5" s="16" t="s">
        <v>33</v>
      </c>
      <c r="D5" s="17" t="s">
        <v>349</v>
      </c>
      <c r="E5" s="17" t="s">
        <v>466</v>
      </c>
      <c r="F5" s="17" t="s">
        <v>10</v>
      </c>
    </row>
    <row r="6" customFormat="false" ht="15" hidden="false" customHeight="false" outlineLevel="0" collapsed="false">
      <c r="B6" s="18" t="s">
        <v>537</v>
      </c>
      <c r="C6" s="19" t="s">
        <v>151</v>
      </c>
      <c r="D6" s="45" t="n">
        <v>0.039249</v>
      </c>
      <c r="E6" s="26" t="s">
        <v>538</v>
      </c>
      <c r="F6" s="26" t="s">
        <v>539</v>
      </c>
      <c r="G6" s="21" t="s">
        <v>540</v>
      </c>
    </row>
    <row r="7" customFormat="false" ht="15" hidden="false" customHeight="false" outlineLevel="0" collapsed="false">
      <c r="B7" s="18" t="s">
        <v>541</v>
      </c>
      <c r="C7" s="19" t="s">
        <v>151</v>
      </c>
      <c r="D7" s="45" t="n">
        <v>0.0403887</v>
      </c>
      <c r="E7" s="26" t="s">
        <v>538</v>
      </c>
      <c r="F7" s="26" t="s">
        <v>539</v>
      </c>
      <c r="G7" s="21" t="s">
        <v>540</v>
      </c>
    </row>
    <row r="8" customFormat="false" ht="15" hidden="false" customHeight="false" outlineLevel="0" collapsed="false">
      <c r="B8" s="18" t="s">
        <v>542</v>
      </c>
      <c r="C8" s="19" t="s">
        <v>171</v>
      </c>
      <c r="D8" s="26" t="s">
        <v>543</v>
      </c>
      <c r="E8" s="26" t="s">
        <v>544</v>
      </c>
      <c r="F8" s="26" t="s">
        <v>539</v>
      </c>
      <c r="G8" s="21" t="s">
        <v>545</v>
      </c>
    </row>
    <row r="9" customFormat="false" ht="15" hidden="false" customHeight="false" outlineLevel="0" collapsed="false">
      <c r="B9" s="18" t="s">
        <v>546</v>
      </c>
      <c r="C9" s="19" t="s">
        <v>151</v>
      </c>
      <c r="D9" s="27" t="n">
        <v>0.0122</v>
      </c>
      <c r="E9" s="26" t="s">
        <v>547</v>
      </c>
      <c r="F9" s="26" t="s">
        <v>539</v>
      </c>
      <c r="G9" s="21" t="s">
        <v>548</v>
      </c>
    </row>
    <row r="10" customFormat="false" ht="15" hidden="false" customHeight="false" outlineLevel="0" collapsed="false">
      <c r="B10" s="18" t="s">
        <v>549</v>
      </c>
      <c r="C10" s="19" t="s">
        <v>151</v>
      </c>
      <c r="D10" s="27" t="n">
        <v>0.0116</v>
      </c>
      <c r="E10" s="26" t="s">
        <v>547</v>
      </c>
      <c r="F10" s="26" t="s">
        <v>539</v>
      </c>
      <c r="G10" s="21" t="s">
        <v>550</v>
      </c>
    </row>
    <row r="11" customFormat="false" ht="15" hidden="false" customHeight="false" outlineLevel="0" collapsed="false">
      <c r="B11" s="18" t="s">
        <v>551</v>
      </c>
      <c r="C11" s="19" t="s">
        <v>552</v>
      </c>
      <c r="D11" s="46" t="n">
        <v>6.8</v>
      </c>
      <c r="E11" s="26" t="s">
        <v>547</v>
      </c>
      <c r="F11" s="26" t="s">
        <v>539</v>
      </c>
      <c r="G11" s="21" t="s">
        <v>550</v>
      </c>
    </row>
    <row r="12" customFormat="false" ht="15" hidden="false" customHeight="false" outlineLevel="0" collapsed="false">
      <c r="B12" s="18" t="s">
        <v>553</v>
      </c>
      <c r="C12" s="19" t="s">
        <v>292</v>
      </c>
      <c r="D12" s="40" t="n">
        <v>1.98</v>
      </c>
      <c r="E12" s="26" t="s">
        <v>547</v>
      </c>
      <c r="F12" s="26" t="s">
        <v>539</v>
      </c>
      <c r="G12" s="21" t="s">
        <v>550</v>
      </c>
    </row>
    <row r="13" customFormat="false" ht="15" hidden="false" customHeight="false" outlineLevel="0" collapsed="false">
      <c r="B13" s="18" t="s">
        <v>554</v>
      </c>
      <c r="C13" s="19" t="s">
        <v>292</v>
      </c>
      <c r="D13" s="40" t="n">
        <v>5</v>
      </c>
      <c r="E13" s="26" t="s">
        <v>547</v>
      </c>
      <c r="F13" s="26" t="s">
        <v>539</v>
      </c>
      <c r="G13" s="21" t="s">
        <v>550</v>
      </c>
    </row>
    <row r="14" customFormat="false" ht="15" hidden="false" customHeight="false" outlineLevel="0" collapsed="false">
      <c r="B14" s="18" t="s">
        <v>555</v>
      </c>
      <c r="C14" s="19" t="s">
        <v>151</v>
      </c>
      <c r="D14" s="27" t="n">
        <v>0.05</v>
      </c>
      <c r="E14" s="26" t="s">
        <v>556</v>
      </c>
      <c r="F14" s="26" t="s">
        <v>539</v>
      </c>
      <c r="G14" s="21" t="s">
        <v>77</v>
      </c>
    </row>
    <row r="15" customFormat="false" ht="22.35" hidden="false" customHeight="false" outlineLevel="0" collapsed="false">
      <c r="B15" s="18" t="s">
        <v>557</v>
      </c>
      <c r="C15" s="19" t="s">
        <v>171</v>
      </c>
      <c r="D15" s="26" t="s">
        <v>558</v>
      </c>
      <c r="E15" s="26" t="s">
        <v>559</v>
      </c>
      <c r="F15" s="26" t="s">
        <v>539</v>
      </c>
      <c r="G15" s="21" t="s">
        <v>560</v>
      </c>
    </row>
    <row r="16" customFormat="false" ht="15" hidden="false" customHeight="false" outlineLevel="0" collapsed="false">
      <c r="B16" s="18" t="s">
        <v>561</v>
      </c>
      <c r="C16" s="19" t="s">
        <v>151</v>
      </c>
      <c r="D16" s="27" t="n">
        <v>0.1081</v>
      </c>
      <c r="E16" s="26" t="s">
        <v>562</v>
      </c>
      <c r="F16" s="26" t="s">
        <v>539</v>
      </c>
      <c r="G16" s="21" t="s">
        <v>563</v>
      </c>
    </row>
    <row r="17" customFormat="false" ht="15" hidden="false" customHeight="false" outlineLevel="0" collapsed="false">
      <c r="B17" s="18" t="s">
        <v>564</v>
      </c>
      <c r="C17" s="19" t="s">
        <v>151</v>
      </c>
      <c r="D17" s="39" t="n">
        <v>0.063</v>
      </c>
      <c r="E17" s="26" t="s">
        <v>565</v>
      </c>
      <c r="F17" s="26" t="s">
        <v>566</v>
      </c>
      <c r="G17" s="21" t="s">
        <v>567</v>
      </c>
    </row>
    <row r="18" customFormat="false" ht="15" hidden="false" customHeight="false" outlineLevel="0" collapsed="false">
      <c r="B18" s="18" t="s">
        <v>568</v>
      </c>
      <c r="C18" s="19" t="s">
        <v>151</v>
      </c>
      <c r="D18" s="27" t="n">
        <v>0.0251</v>
      </c>
      <c r="E18" s="26" t="s">
        <v>569</v>
      </c>
      <c r="F18" s="26" t="s">
        <v>566</v>
      </c>
      <c r="G18" s="21" t="s">
        <v>567</v>
      </c>
    </row>
    <row r="19" customFormat="false" ht="15" hidden="false" customHeight="false" outlineLevel="0" collapsed="false">
      <c r="B19" s="18" t="s">
        <v>570</v>
      </c>
      <c r="C19" s="19" t="s">
        <v>151</v>
      </c>
      <c r="D19" s="39" t="n">
        <v>0.041</v>
      </c>
      <c r="E19" s="26" t="s">
        <v>571</v>
      </c>
      <c r="F19" s="26" t="s">
        <v>539</v>
      </c>
      <c r="G19" s="21" t="s">
        <v>572</v>
      </c>
    </row>
    <row r="20" customFormat="false" ht="15" hidden="false" customHeight="false" outlineLevel="0" collapsed="false">
      <c r="B20" s="18" t="s">
        <v>573</v>
      </c>
      <c r="C20" s="19" t="s">
        <v>368</v>
      </c>
      <c r="D20" s="47" t="n">
        <v>3.9</v>
      </c>
      <c r="E20" s="26" t="s">
        <v>571</v>
      </c>
      <c r="F20" s="26" t="s">
        <v>539</v>
      </c>
      <c r="G20" s="21" t="s">
        <v>574</v>
      </c>
    </row>
    <row r="21" customFormat="false" ht="15" hidden="false" customHeight="false" outlineLevel="0" collapsed="false">
      <c r="B21" s="18" t="s">
        <v>575</v>
      </c>
      <c r="C21" s="19" t="s">
        <v>151</v>
      </c>
      <c r="D21" s="39" t="n">
        <v>0.118</v>
      </c>
      <c r="E21" s="26" t="s">
        <v>571</v>
      </c>
      <c r="F21" s="26" t="s">
        <v>539</v>
      </c>
      <c r="G21" s="21" t="s">
        <v>574</v>
      </c>
    </row>
    <row r="22" customFormat="false" ht="15" hidden="false" customHeight="false" outlineLevel="0" collapsed="false">
      <c r="B22" s="18" t="s">
        <v>576</v>
      </c>
      <c r="C22" s="19" t="s">
        <v>151</v>
      </c>
      <c r="D22" s="39" t="n">
        <v>0.664</v>
      </c>
      <c r="E22" s="26" t="s">
        <v>571</v>
      </c>
      <c r="F22" s="26" t="s">
        <v>539</v>
      </c>
      <c r="G22" s="21" t="s">
        <v>574</v>
      </c>
    </row>
    <row r="23" customFormat="false" ht="15" hidden="false" customHeight="false" outlineLevel="0" collapsed="false">
      <c r="B23" s="18" t="s">
        <v>577</v>
      </c>
      <c r="C23" s="19" t="s">
        <v>151</v>
      </c>
      <c r="D23" s="39" t="n">
        <v>0.58</v>
      </c>
      <c r="E23" s="26" t="s">
        <v>571</v>
      </c>
      <c r="F23" s="26" t="s">
        <v>539</v>
      </c>
      <c r="G23" s="21" t="s">
        <v>574</v>
      </c>
    </row>
    <row r="24" customFormat="false" ht="15" hidden="false" customHeight="false" outlineLevel="0" collapsed="false">
      <c r="B24" s="18" t="s">
        <v>578</v>
      </c>
      <c r="C24" s="19" t="s">
        <v>151</v>
      </c>
      <c r="D24" s="48" t="n">
        <v>0.77</v>
      </c>
      <c r="E24" s="26" t="s">
        <v>579</v>
      </c>
      <c r="F24" s="26" t="s">
        <v>539</v>
      </c>
      <c r="G24" s="21" t="s">
        <v>580</v>
      </c>
    </row>
    <row r="25" customFormat="false" ht="15" hidden="false" customHeight="false" outlineLevel="0" collapsed="false">
      <c r="B25" s="18" t="s">
        <v>581</v>
      </c>
      <c r="C25" s="19" t="s">
        <v>448</v>
      </c>
      <c r="D25" s="49" t="n">
        <v>18</v>
      </c>
      <c r="E25" s="26" t="s">
        <v>571</v>
      </c>
      <c r="F25" s="26" t="s">
        <v>539</v>
      </c>
      <c r="G25" s="21" t="s">
        <v>574</v>
      </c>
    </row>
    <row r="26" customFormat="false" ht="15" hidden="false" customHeight="false" outlineLevel="0" collapsed="false">
      <c r="B26" s="18" t="s">
        <v>582</v>
      </c>
      <c r="C26" s="19" t="s">
        <v>151</v>
      </c>
      <c r="D26" s="39" t="n">
        <v>0.248</v>
      </c>
      <c r="E26" s="26" t="s">
        <v>571</v>
      </c>
      <c r="F26" s="26" t="s">
        <v>539</v>
      </c>
      <c r="G26" s="21" t="s">
        <v>574</v>
      </c>
    </row>
    <row r="27" customFormat="false" ht="15" hidden="false" customHeight="false" outlineLevel="0" collapsed="false">
      <c r="B27" s="18" t="s">
        <v>583</v>
      </c>
      <c r="C27" s="19" t="s">
        <v>151</v>
      </c>
      <c r="D27" s="39" t="n">
        <v>0.14</v>
      </c>
      <c r="E27" s="26" t="s">
        <v>571</v>
      </c>
      <c r="F27" s="26" t="s">
        <v>539</v>
      </c>
      <c r="G27" s="21" t="s">
        <v>574</v>
      </c>
    </row>
    <row r="28" customFormat="false" ht="15" hidden="false" customHeight="false" outlineLevel="0" collapsed="false">
      <c r="B28" s="21" t="s">
        <v>584</v>
      </c>
    </row>
    <row r="30" customFormat="false" ht="15" hidden="false" customHeight="false" outlineLevel="0" collapsed="false">
      <c r="B30" s="10" t="s">
        <v>585</v>
      </c>
      <c r="C30" s="11"/>
      <c r="D30" s="11"/>
      <c r="E30" s="11"/>
      <c r="F30" s="11"/>
      <c r="G30" s="11"/>
      <c r="H30" s="11"/>
    </row>
    <row r="31" customFormat="false" ht="15" hidden="false" customHeight="false" outlineLevel="0" collapsed="false">
      <c r="B31" s="16" t="s">
        <v>586</v>
      </c>
      <c r="C31" s="16" t="s">
        <v>33</v>
      </c>
      <c r="D31" s="17" t="s">
        <v>587</v>
      </c>
      <c r="E31" s="17" t="s">
        <v>588</v>
      </c>
      <c r="F31" s="17" t="s">
        <v>589</v>
      </c>
    </row>
    <row r="32" customFormat="false" ht="15" hidden="false" customHeight="false" outlineLevel="0" collapsed="false">
      <c r="B32" s="18" t="s">
        <v>590</v>
      </c>
      <c r="C32" s="19" t="s">
        <v>151</v>
      </c>
      <c r="D32" s="27" t="n">
        <v>0.0245</v>
      </c>
      <c r="E32" s="27" t="n">
        <v>0.036</v>
      </c>
      <c r="G32" s="21" t="s">
        <v>591</v>
      </c>
    </row>
    <row r="33" customFormat="false" ht="15" hidden="false" customHeight="false" outlineLevel="0" collapsed="false">
      <c r="B33" s="18" t="s">
        <v>592</v>
      </c>
      <c r="C33" s="19" t="s">
        <v>151</v>
      </c>
      <c r="D33" s="27" t="n">
        <v>0.024</v>
      </c>
      <c r="E33" s="27" t="n">
        <v>0.0325</v>
      </c>
      <c r="G33" s="21" t="s">
        <v>593</v>
      </c>
    </row>
    <row r="34" customFormat="false" ht="15" hidden="false" customHeight="false" outlineLevel="0" collapsed="false">
      <c r="B34" s="18" t="s">
        <v>594</v>
      </c>
      <c r="C34" s="19" t="s">
        <v>151</v>
      </c>
      <c r="D34" s="27" t="n">
        <v>0.024</v>
      </c>
      <c r="E34" s="27" t="n">
        <v>0.0325</v>
      </c>
      <c r="F34" s="27" t="n">
        <v>0.0425</v>
      </c>
      <c r="G34" s="21" t="s">
        <v>595</v>
      </c>
    </row>
    <row r="35" customFormat="false" ht="15" hidden="false" customHeight="false" outlineLevel="0" collapsed="false">
      <c r="B35" s="18" t="s">
        <v>596</v>
      </c>
      <c r="C35" s="19" t="s">
        <v>151</v>
      </c>
      <c r="D35" s="27" t="n">
        <v>0.0185</v>
      </c>
      <c r="E35" s="27" t="n">
        <v>0.0235</v>
      </c>
      <c r="G35" s="21" t="s">
        <v>597</v>
      </c>
    </row>
    <row r="36" customFormat="false" ht="15" hidden="false" customHeight="false" outlineLevel="0" collapsed="false">
      <c r="B36" s="18" t="s">
        <v>598</v>
      </c>
      <c r="C36" s="19" t="s">
        <v>151</v>
      </c>
      <c r="D36" s="27" t="n">
        <v>0.014</v>
      </c>
      <c r="E36" s="27" t="n">
        <v>0.017</v>
      </c>
      <c r="G36" s="21" t="s">
        <v>597</v>
      </c>
    </row>
    <row r="37" customFormat="false" ht="15" hidden="false" customHeight="false" outlineLevel="0" collapsed="false">
      <c r="B37" s="18" t="s">
        <v>599</v>
      </c>
      <c r="C37" s="19" t="s">
        <v>151</v>
      </c>
      <c r="D37" s="27" t="n">
        <v>0.0139</v>
      </c>
      <c r="E37" s="27" t="n">
        <v>0.017</v>
      </c>
      <c r="G37" s="21" t="s">
        <v>600</v>
      </c>
    </row>
    <row r="38" customFormat="false" ht="15" hidden="false" customHeight="false" outlineLevel="0" collapsed="false">
      <c r="B38" s="18" t="s">
        <v>601</v>
      </c>
      <c r="C38" s="19" t="s">
        <v>151</v>
      </c>
      <c r="D38" s="27" t="n">
        <v>0.0148</v>
      </c>
      <c r="E38" s="27" t="n">
        <v>0.019</v>
      </c>
      <c r="F38" s="27" t="n">
        <v>0.022</v>
      </c>
      <c r="G38" s="21" t="s">
        <v>602</v>
      </c>
    </row>
    <row r="39" customFormat="false" ht="15" hidden="false" customHeight="false" outlineLevel="0" collapsed="false">
      <c r="B39" s="21" t="s">
        <v>603</v>
      </c>
    </row>
    <row r="41" customFormat="false" ht="15" hidden="false" customHeight="false" outlineLevel="0" collapsed="false">
      <c r="B41" s="10" t="s">
        <v>604</v>
      </c>
      <c r="C41" s="11"/>
      <c r="D41" s="11"/>
      <c r="E41" s="11"/>
      <c r="F41" s="11"/>
      <c r="G41" s="11"/>
      <c r="H41" s="11"/>
    </row>
    <row r="42" customFormat="false" ht="22.35" hidden="false" customHeight="false" outlineLevel="0" collapsed="false">
      <c r="B42" s="16" t="s">
        <v>605</v>
      </c>
      <c r="C42" s="16" t="s">
        <v>33</v>
      </c>
      <c r="D42" s="17" t="s">
        <v>606</v>
      </c>
      <c r="E42" s="17" t="s">
        <v>607</v>
      </c>
    </row>
    <row r="43" customFormat="false" ht="15" hidden="false" customHeight="false" outlineLevel="0" collapsed="false">
      <c r="B43" s="18" t="s">
        <v>608</v>
      </c>
      <c r="C43" s="19" t="s">
        <v>151</v>
      </c>
      <c r="D43" s="37" t="n">
        <v>0.00158</v>
      </c>
      <c r="E43" s="37" t="n">
        <v>0.0004</v>
      </c>
    </row>
    <row r="44" customFormat="false" ht="15" hidden="false" customHeight="false" outlineLevel="0" collapsed="false">
      <c r="B44" s="18" t="s">
        <v>609</v>
      </c>
      <c r="C44" s="19" t="s">
        <v>151</v>
      </c>
      <c r="D44" s="37" t="n">
        <v>0.00271</v>
      </c>
      <c r="E44" s="37" t="n">
        <v>0.0005</v>
      </c>
    </row>
    <row r="45" customFormat="false" ht="15" hidden="false" customHeight="false" outlineLevel="0" collapsed="false">
      <c r="B45" s="18" t="s">
        <v>610</v>
      </c>
      <c r="C45" s="19" t="s">
        <v>151</v>
      </c>
      <c r="D45" s="37" t="n">
        <v>0.00419</v>
      </c>
      <c r="E45" s="37" t="n">
        <v>0.0005</v>
      </c>
    </row>
    <row r="46" customFormat="false" ht="15" hidden="false" customHeight="false" outlineLevel="0" collapsed="false">
      <c r="B46" s="18" t="s">
        <v>611</v>
      </c>
      <c r="C46" s="19" t="s">
        <v>151</v>
      </c>
      <c r="D46" s="37" t="n">
        <v>0.00523</v>
      </c>
      <c r="E46" s="37" t="n">
        <v>0.0005</v>
      </c>
    </row>
    <row r="47" customFormat="false" ht="15" hidden="false" customHeight="false" outlineLevel="0" collapsed="false">
      <c r="B47" s="18" t="s">
        <v>612</v>
      </c>
      <c r="C47" s="19" t="s">
        <v>151</v>
      </c>
      <c r="D47" s="37" t="n">
        <v>0.00657</v>
      </c>
      <c r="E47" s="37" t="n">
        <v>0.0017</v>
      </c>
    </row>
    <row r="48" customFormat="false" ht="15" hidden="false" customHeight="false" outlineLevel="0" collapsed="false">
      <c r="B48" s="18" t="s">
        <v>613</v>
      </c>
      <c r="C48" s="19" t="s">
        <v>151</v>
      </c>
      <c r="D48" s="37" t="n">
        <v>0.00816</v>
      </c>
      <c r="E48" s="37" t="n">
        <v>0.0017</v>
      </c>
    </row>
    <row r="49" customFormat="false" ht="15" hidden="false" customHeight="false" outlineLevel="0" collapsed="false">
      <c r="B49" s="18" t="s">
        <v>614</v>
      </c>
      <c r="C49" s="19" t="s">
        <v>151</v>
      </c>
      <c r="D49" s="37" t="n">
        <v>0.01016</v>
      </c>
      <c r="E49" s="37" t="n">
        <v>0.0097</v>
      </c>
    </row>
    <row r="50" customFormat="false" ht="15" hidden="false" customHeight="false" outlineLevel="0" collapsed="false">
      <c r="B50" s="18" t="s">
        <v>615</v>
      </c>
      <c r="C50" s="19" t="s">
        <v>151</v>
      </c>
      <c r="D50" s="37" t="n">
        <v>0.01261</v>
      </c>
      <c r="E50" s="37" t="n">
        <v>0.0218</v>
      </c>
    </row>
    <row r="51" customFormat="false" ht="15" hidden="false" customHeight="false" outlineLevel="0" collapsed="false">
      <c r="B51" s="18" t="s">
        <v>616</v>
      </c>
      <c r="C51" s="19" t="s">
        <v>151</v>
      </c>
      <c r="D51" s="37" t="n">
        <v>0.01523</v>
      </c>
      <c r="E51" s="37" t="n">
        <v>0.0324</v>
      </c>
    </row>
    <row r="52" customFormat="false" ht="15" hidden="false" customHeight="false" outlineLevel="0" collapsed="false">
      <c r="B52" s="18" t="s">
        <v>617</v>
      </c>
      <c r="C52" s="19" t="s">
        <v>151</v>
      </c>
      <c r="D52" s="37" t="n">
        <v>0.02168</v>
      </c>
      <c r="E52" s="37" t="n">
        <v>0.0328</v>
      </c>
    </row>
    <row r="53" customFormat="false" ht="15" hidden="false" customHeight="false" outlineLevel="0" collapsed="false">
      <c r="B53" s="18" t="s">
        <v>618</v>
      </c>
      <c r="C53" s="19" t="s">
        <v>151</v>
      </c>
      <c r="D53" s="37" t="n">
        <v>0.03151</v>
      </c>
      <c r="E53" s="37" t="n">
        <v>0.1514</v>
      </c>
    </row>
    <row r="54" customFormat="false" ht="15" hidden="false" customHeight="false" outlineLevel="0" collapsed="false">
      <c r="B54" s="18" t="s">
        <v>619</v>
      </c>
      <c r="C54" s="19" t="s">
        <v>151</v>
      </c>
      <c r="D54" s="37" t="n">
        <v>0.04537</v>
      </c>
      <c r="E54" s="37" t="n">
        <v>0.2515</v>
      </c>
    </row>
    <row r="55" customFormat="false" ht="15" hidden="false" customHeight="false" outlineLevel="0" collapsed="false">
      <c r="B55" s="18" t="s">
        <v>620</v>
      </c>
      <c r="C55" s="19" t="s">
        <v>151</v>
      </c>
      <c r="D55" s="37" t="n">
        <v>0.06017</v>
      </c>
      <c r="E55" s="37" t="n">
        <v>0.2799</v>
      </c>
    </row>
    <row r="56" customFormat="false" ht="15" hidden="false" customHeight="false" outlineLevel="0" collapsed="false">
      <c r="B56" s="18" t="s">
        <v>621</v>
      </c>
      <c r="C56" s="19" t="s">
        <v>151</v>
      </c>
      <c r="D56" s="37" t="n">
        <v>0.07386</v>
      </c>
      <c r="E56" s="37" t="n">
        <v>0.313</v>
      </c>
    </row>
    <row r="57" customFormat="false" ht="15" hidden="false" customHeight="false" outlineLevel="0" collapsed="false">
      <c r="B57" s="18" t="s">
        <v>622</v>
      </c>
      <c r="C57" s="19" t="s">
        <v>151</v>
      </c>
      <c r="D57" s="37" t="n">
        <v>0.09535</v>
      </c>
      <c r="E57" s="37" t="n">
        <v>0.4231</v>
      </c>
    </row>
    <row r="58" customFormat="false" ht="15" hidden="false" customHeight="false" outlineLevel="0" collapsed="false">
      <c r="B58" s="18" t="s">
        <v>623</v>
      </c>
      <c r="C58" s="19" t="s">
        <v>151</v>
      </c>
      <c r="D58" s="37" t="n">
        <v>0.12428</v>
      </c>
      <c r="E58" s="37" t="n">
        <v>0.5688</v>
      </c>
    </row>
    <row r="59" customFormat="false" ht="15" hidden="false" customHeight="false" outlineLevel="0" collapsed="false">
      <c r="B59" s="18" t="s">
        <v>624</v>
      </c>
      <c r="C59" s="19" t="s">
        <v>151</v>
      </c>
      <c r="E59" s="50" t="n">
        <v>0.45</v>
      </c>
    </row>
    <row r="60" customFormat="false" ht="15" hidden="false" customHeight="false" outlineLevel="0" collapsed="false">
      <c r="B60" s="18" t="s">
        <v>625</v>
      </c>
      <c r="C60" s="19" t="s">
        <v>151</v>
      </c>
      <c r="E60" s="51" t="n">
        <v>0.1177</v>
      </c>
    </row>
    <row r="61" customFormat="false" ht="15" hidden="false" customHeight="false" outlineLevel="0" collapsed="false">
      <c r="B61" s="21" t="s">
        <v>626</v>
      </c>
    </row>
    <row r="62" customFormat="false" ht="15" hidden="false" customHeight="false" outlineLevel="0" collapsed="false">
      <c r="B62" s="21" t="s">
        <v>627</v>
      </c>
    </row>
    <row r="64" customFormat="false" ht="15" hidden="false" customHeight="false" outlineLevel="0" collapsed="false">
      <c r="B64" s="10" t="s">
        <v>628</v>
      </c>
      <c r="C64" s="11"/>
      <c r="D64" s="11"/>
      <c r="E64" s="11"/>
      <c r="F64" s="11"/>
      <c r="G64" s="11"/>
      <c r="H64" s="11"/>
    </row>
    <row r="65" customFormat="false" ht="15" hidden="false" customHeight="false" outlineLevel="0" collapsed="false">
      <c r="B65" s="16" t="s">
        <v>629</v>
      </c>
      <c r="C65" s="16" t="s">
        <v>33</v>
      </c>
      <c r="D65" s="52" t="s">
        <v>349</v>
      </c>
      <c r="E65" s="52"/>
      <c r="F65" s="52"/>
      <c r="G65" s="52"/>
      <c r="H65" s="52"/>
    </row>
    <row r="66" customFormat="false" ht="15" hidden="false" customHeight="false" outlineLevel="0" collapsed="false">
      <c r="B66" s="18" t="s">
        <v>630</v>
      </c>
      <c r="C66" s="19" t="s">
        <v>171</v>
      </c>
      <c r="D66" s="33" t="s">
        <v>631</v>
      </c>
      <c r="E66" s="33"/>
      <c r="F66" s="33"/>
      <c r="G66" s="33"/>
      <c r="H66" s="33"/>
    </row>
    <row r="67" customFormat="false" ht="15" hidden="false" customHeight="false" outlineLevel="0" collapsed="false">
      <c r="B67" s="18" t="s">
        <v>632</v>
      </c>
      <c r="C67" s="19" t="s">
        <v>102</v>
      </c>
      <c r="D67" s="20" t="n">
        <v>10</v>
      </c>
    </row>
    <row r="68" customFormat="false" ht="15" hidden="false" customHeight="false" outlineLevel="0" collapsed="false">
      <c r="B68" s="18" t="s">
        <v>633</v>
      </c>
      <c r="C68" s="19" t="s">
        <v>151</v>
      </c>
      <c r="D68" s="51" t="n">
        <v>1</v>
      </c>
    </row>
    <row r="69" customFormat="false" ht="15" hidden="false" customHeight="false" outlineLevel="0" collapsed="false">
      <c r="B69" s="18" t="s">
        <v>634</v>
      </c>
      <c r="C69" s="19" t="s">
        <v>171</v>
      </c>
      <c r="D69" s="33" t="s">
        <v>635</v>
      </c>
      <c r="E69" s="33"/>
      <c r="F69" s="33"/>
      <c r="G69" s="33"/>
      <c r="H69" s="33"/>
    </row>
    <row r="70" customFormat="false" ht="15" hidden="false" customHeight="false" outlineLevel="0" collapsed="false">
      <c r="B70" s="18" t="s">
        <v>636</v>
      </c>
      <c r="C70" s="19" t="s">
        <v>151</v>
      </c>
      <c r="D70" s="48" t="n">
        <v>4</v>
      </c>
    </row>
    <row r="71" customFormat="false" ht="15" hidden="false" customHeight="false" outlineLevel="0" collapsed="false">
      <c r="B71" s="18" t="s">
        <v>637</v>
      </c>
      <c r="C71" s="19" t="s">
        <v>151</v>
      </c>
      <c r="D71" s="48" t="n">
        <v>0.5</v>
      </c>
    </row>
    <row r="72" customFormat="false" ht="15" hidden="false" customHeight="false" outlineLevel="0" collapsed="false">
      <c r="B72" s="18" t="s">
        <v>638</v>
      </c>
      <c r="C72" s="19" t="s">
        <v>151</v>
      </c>
      <c r="D72" s="48" t="n">
        <v>0.12</v>
      </c>
    </row>
    <row r="73" customFormat="false" ht="15" hidden="false" customHeight="false" outlineLevel="0" collapsed="false">
      <c r="B73" s="18" t="s">
        <v>639</v>
      </c>
      <c r="C73" s="19" t="s">
        <v>151</v>
      </c>
      <c r="D73" s="48" t="n">
        <v>0.21</v>
      </c>
    </row>
    <row r="74" customFormat="false" ht="15" hidden="false" customHeight="false" outlineLevel="0" collapsed="false">
      <c r="B74" s="18" t="s">
        <v>640</v>
      </c>
      <c r="C74" s="19" t="s">
        <v>102</v>
      </c>
      <c r="D74" s="20" t="n">
        <v>10</v>
      </c>
    </row>
    <row r="75" customFormat="false" ht="15" hidden="false" customHeight="false" outlineLevel="0" collapsed="false">
      <c r="B75" s="18" t="s">
        <v>641</v>
      </c>
      <c r="C75" s="19" t="s">
        <v>102</v>
      </c>
      <c r="D75" s="20" t="n">
        <v>15</v>
      </c>
    </row>
    <row r="76" customFormat="false" ht="15" hidden="false" customHeight="false" outlineLevel="0" collapsed="false">
      <c r="B76" s="18" t="s">
        <v>642</v>
      </c>
      <c r="C76" s="19" t="s">
        <v>102</v>
      </c>
      <c r="D76" s="20" t="n">
        <v>5</v>
      </c>
      <c r="E76" s="21" t="s">
        <v>643</v>
      </c>
    </row>
    <row r="77" customFormat="false" ht="15" hidden="false" customHeight="false" outlineLevel="0" collapsed="false">
      <c r="B77" s="18" t="s">
        <v>644</v>
      </c>
      <c r="C77" s="19" t="s">
        <v>158</v>
      </c>
      <c r="D77" s="32" t="n">
        <v>46315</v>
      </c>
    </row>
    <row r="78" customFormat="false" ht="15" hidden="false" customHeight="false" outlineLevel="0" collapsed="false">
      <c r="B78" s="21" t="s">
        <v>645</v>
      </c>
    </row>
  </sheetData>
  <mergeCells count="3">
    <mergeCell ref="D65:H65"/>
    <mergeCell ref="D66:H66"/>
    <mergeCell ref="D69:H69"/>
  </mergeCell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IC Simulator · Owl Rock CLO XXVI: Class C notes · Intermediate · Practice use only&amp;R&amp;8 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H9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84"/>
    <col collapsed="false" customWidth="true" hidden="false" outlineLevel="0" max="5" min="3" style="0" width="13"/>
    <col collapsed="false" customWidth="true" hidden="false" outlineLevel="0" max="6" min="6" style="0" width="11"/>
    <col collapsed="false" customWidth="true" hidden="false" outlineLevel="0" max="7" min="7" style="0" width="10"/>
    <col collapsed="false" customWidth="true" hidden="false" outlineLevel="0" max="8" min="8" style="0" width="30"/>
  </cols>
  <sheetData>
    <row r="1" customFormat="false" ht="16.15" hidden="false" customHeight="false" outlineLevel="0" collapsed="false">
      <c r="B1" s="14" t="s">
        <v>28</v>
      </c>
    </row>
    <row r="2" customFormat="false" ht="15" hidden="false" customHeight="false" outlineLevel="0" collapsed="false">
      <c r="B2" s="15" t="s">
        <v>646</v>
      </c>
    </row>
    <row r="4" customFormat="false" ht="15" hidden="false" customHeight="false" outlineLevel="0" collapsed="false">
      <c r="B4" s="53" t="s">
        <v>647</v>
      </c>
      <c r="C4" s="53" t="s">
        <v>648</v>
      </c>
      <c r="D4" s="53" t="s">
        <v>649</v>
      </c>
      <c r="E4" s="53" t="s">
        <v>650</v>
      </c>
      <c r="F4" s="53" t="s">
        <v>651</v>
      </c>
      <c r="G4" s="53" t="s">
        <v>10</v>
      </c>
      <c r="H4" s="53" t="s">
        <v>259</v>
      </c>
    </row>
    <row r="5" customFormat="false" ht="15" hidden="false" customHeight="false" outlineLevel="0" collapsed="false">
      <c r="B5" s="54" t="s">
        <v>652</v>
      </c>
      <c r="C5" s="55" t="n">
        <f aca="false">'Ex1 Capital structure'!D12</f>
        <v>398.15</v>
      </c>
      <c r="D5" s="55" t="n">
        <f aca="false">'Ex1 Capital structure'!D18</f>
        <v>398.15</v>
      </c>
      <c r="E5" s="56" t="n">
        <f aca="false">C5-D5</f>
        <v>0</v>
      </c>
      <c r="F5" s="57" t="n">
        <v>0</v>
      </c>
      <c r="G5" s="58" t="str">
        <f aca="false">IF(ABS(E5)&lt;=F5+0.000000001,"OK","CHECK")</f>
        <v>OK</v>
      </c>
      <c r="H5" s="19" t="s">
        <v>653</v>
      </c>
    </row>
    <row r="6" customFormat="false" ht="15" hidden="false" customHeight="false" outlineLevel="0" collapsed="false">
      <c r="B6" s="54" t="s">
        <v>654</v>
      </c>
      <c r="C6" s="55" t="n">
        <f aca="false">'Ex1 Capital structure'!D12</f>
        <v>398.15</v>
      </c>
      <c r="D6" s="55" t="n">
        <f aca="false">'Ex1 Capital structure'!D13</f>
        <v>398.15</v>
      </c>
      <c r="E6" s="56" t="n">
        <f aca="false">C6-D6</f>
        <v>0</v>
      </c>
      <c r="F6" s="57" t="n">
        <v>0.0005</v>
      </c>
      <c r="G6" s="58" t="str">
        <f aca="false">IF(ABS(E6)&lt;=F6+0.000000001,"OK","CHECK")</f>
        <v>OK</v>
      </c>
      <c r="H6" s="19" t="s">
        <v>655</v>
      </c>
    </row>
    <row r="7" customFormat="false" ht="15" hidden="false" customHeight="false" outlineLevel="0" collapsed="false">
      <c r="B7" s="54" t="s">
        <v>656</v>
      </c>
      <c r="C7" s="55" t="n">
        <f aca="false">'Ex1 Capital structure'!G28</f>
        <v>0.266608062288082</v>
      </c>
      <c r="D7" s="59" t="n">
        <v>0.267</v>
      </c>
      <c r="E7" s="56" t="n">
        <f aca="false">C7-D7</f>
        <v>-0.0003919377119177</v>
      </c>
      <c r="F7" s="57" t="n">
        <v>0.0005</v>
      </c>
      <c r="G7" s="58" t="str">
        <f aca="false">IF(ABS(E7)&lt;=F7+0.000000001,"OK","CHECK")</f>
        <v>OK</v>
      </c>
      <c r="H7" s="19" t="s">
        <v>655</v>
      </c>
    </row>
    <row r="8" customFormat="false" ht="15" hidden="false" customHeight="false" outlineLevel="0" collapsed="false">
      <c r="B8" s="54" t="s">
        <v>657</v>
      </c>
      <c r="C8" s="55" t="n">
        <f aca="false">'Ex1 Capital structure'!E30</f>
        <v>1</v>
      </c>
      <c r="D8" s="59" t="n">
        <v>1</v>
      </c>
      <c r="E8" s="56" t="n">
        <f aca="false">C8-D8</f>
        <v>0</v>
      </c>
      <c r="F8" s="57" t="n">
        <v>1E-009</v>
      </c>
      <c r="G8" s="58" t="str">
        <f aca="false">IF(ABS(E8)&lt;=F8+0.000000001,"OK","CHECK")</f>
        <v>OK</v>
      </c>
      <c r="H8" s="19" t="s">
        <v>653</v>
      </c>
    </row>
    <row r="9" customFormat="false" ht="15" hidden="false" customHeight="false" outlineLevel="0" collapsed="false">
      <c r="B9" s="54" t="s">
        <v>658</v>
      </c>
      <c r="C9" s="55" t="n">
        <f aca="false">'Ex3 Collateral proxy'!D14</f>
        <v>15113.516</v>
      </c>
      <c r="D9" s="55" t="n">
        <f aca="false">'Ex3 Collateral proxy'!D15</f>
        <v>15113.516</v>
      </c>
      <c r="E9" s="56" t="n">
        <f aca="false">C9-D9</f>
        <v>0</v>
      </c>
      <c r="F9" s="57" t="n">
        <v>0.0005</v>
      </c>
      <c r="G9" s="58" t="str">
        <f aca="false">IF(ABS(E9)&lt;=F9+0.000000001,"OK","CHECK")</f>
        <v>OK</v>
      </c>
      <c r="H9" s="19" t="s">
        <v>655</v>
      </c>
    </row>
    <row r="10" customFormat="false" ht="15" hidden="false" customHeight="false" outlineLevel="0" collapsed="false">
      <c r="B10" s="54" t="s">
        <v>659</v>
      </c>
      <c r="C10" s="55" t="n">
        <f aca="false">'Ex3 Collateral proxy'!E14</f>
        <v>14955.049</v>
      </c>
      <c r="D10" s="55" t="n">
        <f aca="false">'Ex3 Collateral proxy'!E15</f>
        <v>14955.049</v>
      </c>
      <c r="E10" s="56" t="n">
        <f aca="false">C10-D10</f>
        <v>0</v>
      </c>
      <c r="F10" s="57" t="n">
        <v>0.0005</v>
      </c>
      <c r="G10" s="58" t="str">
        <f aca="false">IF(ABS(E10)&lt;=F10+0.000000001,"OK","CHECK")</f>
        <v>OK</v>
      </c>
      <c r="H10" s="19" t="s">
        <v>655</v>
      </c>
    </row>
    <row r="11" customFormat="false" ht="15" hidden="false" customHeight="false" outlineLevel="0" collapsed="false">
      <c r="B11" s="54" t="s">
        <v>660</v>
      </c>
      <c r="C11" s="55" t="n">
        <f aca="false">'Ex3 Collateral proxy'!F14</f>
        <v>16417.779</v>
      </c>
      <c r="D11" s="55" t="n">
        <f aca="false">'Ex3 Collateral proxy'!F15</f>
        <v>16417.779</v>
      </c>
      <c r="E11" s="56" t="n">
        <f aca="false">C11-D11</f>
        <v>0</v>
      </c>
      <c r="F11" s="57" t="n">
        <v>0.0005</v>
      </c>
      <c r="G11" s="58" t="str">
        <f aca="false">IF(ABS(E11)&lt;=F11+0.000000001,"OK","CHECK")</f>
        <v>OK</v>
      </c>
      <c r="H11" s="19" t="s">
        <v>655</v>
      </c>
    </row>
    <row r="12" customFormat="false" ht="15" hidden="false" customHeight="false" outlineLevel="0" collapsed="false">
      <c r="B12" s="54" t="s">
        <v>661</v>
      </c>
      <c r="C12" s="55" t="n">
        <f aca="false">'Ex3 Collateral proxy'!G14</f>
        <v>16470.893</v>
      </c>
      <c r="D12" s="55" t="n">
        <f aca="false">'Ex3 Collateral proxy'!G15</f>
        <v>16470.893</v>
      </c>
      <c r="E12" s="56" t="n">
        <f aca="false">C12-D12</f>
        <v>0</v>
      </c>
      <c r="F12" s="57" t="n">
        <v>0.0005</v>
      </c>
      <c r="G12" s="58" t="str">
        <f aca="false">IF(ABS(E12)&lt;=F12+0.000000001,"OK","CHECK")</f>
        <v>OK</v>
      </c>
      <c r="H12" s="19" t="s">
        <v>655</v>
      </c>
    </row>
    <row r="13" customFormat="false" ht="15" hidden="false" customHeight="false" outlineLevel="0" collapsed="false">
      <c r="B13" s="54" t="s">
        <v>662</v>
      </c>
      <c r="C13" s="55" t="n">
        <f aca="false">'Ex3 Collateral proxy'!D39</f>
        <v>0.0283663973360004</v>
      </c>
      <c r="D13" s="55" t="n">
        <f aca="false">'Ex3 Collateral proxy'!D40</f>
        <v>0.028</v>
      </c>
      <c r="E13" s="56" t="n">
        <f aca="false">C13-D13</f>
        <v>0.00036639733600044</v>
      </c>
      <c r="F13" s="57" t="n">
        <v>0.0005</v>
      </c>
      <c r="G13" s="58" t="str">
        <f aca="false">IF(ABS(E13)&lt;=F13+0.000000001,"OK","CHECK")</f>
        <v>OK</v>
      </c>
      <c r="H13" s="19" t="s">
        <v>655</v>
      </c>
    </row>
    <row r="14" customFormat="false" ht="15" hidden="false" customHeight="false" outlineLevel="0" collapsed="false">
      <c r="B14" s="54" t="s">
        <v>663</v>
      </c>
      <c r="C14" s="55" t="n">
        <f aca="false">'Ex3 Collateral proxy'!D41</f>
        <v>0.00845252997833708</v>
      </c>
      <c r="D14" s="55" t="n">
        <f aca="false">'Ex3 Collateral proxy'!D42</f>
        <v>0.008</v>
      </c>
      <c r="E14" s="56" t="n">
        <f aca="false">C14-D14</f>
        <v>0.000452529978337082</v>
      </c>
      <c r="F14" s="57" t="n">
        <v>0.0005</v>
      </c>
      <c r="G14" s="58" t="str">
        <f aca="false">IF(ABS(E14)&lt;=F14+0.000000001,"OK","CHECK")</f>
        <v>OK</v>
      </c>
      <c r="H14" s="19" t="s">
        <v>655</v>
      </c>
    </row>
    <row r="15" customFormat="false" ht="15" hidden="false" customHeight="false" outlineLevel="0" collapsed="false">
      <c r="B15" s="54" t="s">
        <v>664</v>
      </c>
      <c r="C15" s="55" t="n">
        <f aca="false">'Ex3 Collateral proxy'!E39</f>
        <v>0.0228942660270917</v>
      </c>
      <c r="D15" s="55" t="n">
        <f aca="false">'Ex3 Collateral proxy'!E40</f>
        <v>0.023</v>
      </c>
      <c r="E15" s="56" t="n">
        <f aca="false">C15-D15</f>
        <v>-0.000105733972908275</v>
      </c>
      <c r="F15" s="57" t="n">
        <v>0.0005</v>
      </c>
      <c r="G15" s="58" t="str">
        <f aca="false">IF(ABS(E15)&lt;=F15+0.000000001,"OK","CHECK")</f>
        <v>OK</v>
      </c>
      <c r="H15" s="19" t="s">
        <v>655</v>
      </c>
    </row>
    <row r="16" customFormat="false" ht="15" hidden="false" customHeight="false" outlineLevel="0" collapsed="false">
      <c r="B16" s="54" t="s">
        <v>665</v>
      </c>
      <c r="C16" s="55" t="n">
        <f aca="false">'Ex3 Collateral proxy'!E41</f>
        <v>0.0113956784249646</v>
      </c>
      <c r="D16" s="55" t="n">
        <f aca="false">'Ex3 Collateral proxy'!E42</f>
        <v>0.011</v>
      </c>
      <c r="E16" s="56" t="n">
        <f aca="false">C16-D16</f>
        <v>0.000395678424964574</v>
      </c>
      <c r="F16" s="57" t="n">
        <v>0.0005</v>
      </c>
      <c r="G16" s="58" t="str">
        <f aca="false">IF(ABS(E16)&lt;=F16+0.000000001,"OK","CHECK")</f>
        <v>OK</v>
      </c>
      <c r="H16" s="19" t="s">
        <v>655</v>
      </c>
    </row>
    <row r="17" customFormat="false" ht="15" hidden="false" customHeight="false" outlineLevel="0" collapsed="false">
      <c r="B17" s="54" t="s">
        <v>666</v>
      </c>
      <c r="C17" s="55" t="n">
        <f aca="false">'Ex3 Collateral proxy'!D54</f>
        <v>14955.049</v>
      </c>
      <c r="D17" s="55" t="n">
        <f aca="false">'Ex3 Collateral proxy'!E15</f>
        <v>14955.049</v>
      </c>
      <c r="E17" s="56" t="n">
        <f aca="false">C17-D17</f>
        <v>0</v>
      </c>
      <c r="F17" s="57" t="n">
        <v>0.0005</v>
      </c>
      <c r="G17" s="58" t="str">
        <f aca="false">IF(ABS(E17)&lt;=F17+0.000000001,"OK","CHECK")</f>
        <v>OK</v>
      </c>
      <c r="H17" s="19" t="s">
        <v>655</v>
      </c>
    </row>
    <row r="18" customFormat="false" ht="15" hidden="false" customHeight="false" outlineLevel="0" collapsed="false">
      <c r="B18" s="54" t="s">
        <v>667</v>
      </c>
      <c r="C18" s="55" t="n">
        <f aca="false">'Ex3 Collateral proxy'!F54</f>
        <v>16470.893</v>
      </c>
      <c r="D18" s="55" t="n">
        <f aca="false">'Ex3 Collateral proxy'!G15</f>
        <v>16470.893</v>
      </c>
      <c r="E18" s="56" t="n">
        <f aca="false">C18-D18</f>
        <v>0</v>
      </c>
      <c r="F18" s="57" t="n">
        <v>0.0005</v>
      </c>
      <c r="G18" s="58" t="str">
        <f aca="false">IF(ABS(E18)&lt;=F18+0.000000001,"OK","CHECK")</f>
        <v>OK</v>
      </c>
      <c r="H18" s="19" t="s">
        <v>655</v>
      </c>
    </row>
    <row r="19" customFormat="false" ht="15" hidden="false" customHeight="false" outlineLevel="0" collapsed="false">
      <c r="B19" s="54" t="s">
        <v>668</v>
      </c>
      <c r="C19" s="55" t="n">
        <f aca="false">'Ex3 Collateral proxy'!D90</f>
        <v>1</v>
      </c>
      <c r="D19" s="59" t="n">
        <v>1</v>
      </c>
      <c r="E19" s="56" t="n">
        <f aca="false">C19-D19</f>
        <v>0</v>
      </c>
      <c r="F19" s="57" t="n">
        <v>0.0005</v>
      </c>
      <c r="G19" s="58" t="str">
        <f aca="false">IF(ABS(E19)&lt;=F19+0.000000001,"OK","CHECK")</f>
        <v>OK</v>
      </c>
      <c r="H19" s="19" t="s">
        <v>655</v>
      </c>
    </row>
    <row r="20" customFormat="false" ht="15" hidden="false" customHeight="false" outlineLevel="0" collapsed="false">
      <c r="B20" s="54" t="s">
        <v>669</v>
      </c>
      <c r="C20" s="55" t="n">
        <f aca="false">'Ex3 Collateral proxy'!E90</f>
        <v>1</v>
      </c>
      <c r="D20" s="59" t="n">
        <v>1</v>
      </c>
      <c r="E20" s="56" t="n">
        <f aca="false">C20-D20</f>
        <v>0</v>
      </c>
      <c r="F20" s="57" t="n">
        <v>0.0005</v>
      </c>
      <c r="G20" s="58" t="str">
        <f aca="false">IF(ABS(E20)&lt;=F20+0.000000001,"OK","CHECK")</f>
        <v>OK</v>
      </c>
      <c r="H20" s="19" t="s">
        <v>655</v>
      </c>
    </row>
    <row r="21" customFormat="false" ht="15" hidden="false" customHeight="false" outlineLevel="0" collapsed="false">
      <c r="B21" s="54" t="s">
        <v>670</v>
      </c>
      <c r="C21" s="55" t="n">
        <f aca="false">'Ex3 Collateral proxy'!D97</f>
        <v>1</v>
      </c>
      <c r="D21" s="59" t="n">
        <v>1</v>
      </c>
      <c r="E21" s="56" t="n">
        <f aca="false">C21-D21</f>
        <v>0</v>
      </c>
      <c r="F21" s="57" t="n">
        <v>0.0005</v>
      </c>
      <c r="G21" s="58" t="str">
        <f aca="false">IF(ABS(E21)&lt;=F21+0.000000001,"OK","CHECK")</f>
        <v>OK</v>
      </c>
      <c r="H21" s="19" t="s">
        <v>655</v>
      </c>
    </row>
    <row r="22" customFormat="false" ht="15" hidden="false" customHeight="false" outlineLevel="0" collapsed="false">
      <c r="B22" s="54" t="s">
        <v>671</v>
      </c>
      <c r="C22" s="55" t="n">
        <f aca="false">'Ex4 OBDC financials'!D13</f>
        <v>815.724</v>
      </c>
      <c r="D22" s="59" t="n">
        <v>815.724</v>
      </c>
      <c r="E22" s="56" t="n">
        <f aca="false">C22-D22</f>
        <v>0</v>
      </c>
      <c r="F22" s="57" t="n">
        <v>0.0005</v>
      </c>
      <c r="G22" s="58" t="str">
        <f aca="false">IF(ABS(E22)&lt;=F22+0.000000001,"OK","CHECK")</f>
        <v>OK</v>
      </c>
      <c r="H22" s="19" t="s">
        <v>655</v>
      </c>
    </row>
    <row r="23" customFormat="false" ht="15" hidden="false" customHeight="false" outlineLevel="0" collapsed="false">
      <c r="B23" s="54" t="s">
        <v>672</v>
      </c>
      <c r="C23" s="55" t="n">
        <f aca="false">'Ex4 OBDC financials'!D16</f>
        <v>753.611</v>
      </c>
      <c r="D23" s="59" t="n">
        <v>753.611</v>
      </c>
      <c r="E23" s="56" t="n">
        <f aca="false">C23-D23</f>
        <v>0</v>
      </c>
      <c r="F23" s="57" t="n">
        <v>0.0005</v>
      </c>
      <c r="G23" s="58" t="str">
        <f aca="false">IF(ABS(E23)&lt;=F23+0.000000001,"OK","CHECK")</f>
        <v>OK</v>
      </c>
      <c r="H23" s="19" t="s">
        <v>655</v>
      </c>
    </row>
    <row r="24" customFormat="false" ht="15" hidden="false" customHeight="false" outlineLevel="0" collapsed="false">
      <c r="B24" s="54" t="s">
        <v>673</v>
      </c>
      <c r="C24" s="55" t="n">
        <f aca="false">'Ex4 OBDC financials'!D19</f>
        <v>793.312</v>
      </c>
      <c r="D24" s="59" t="n">
        <v>793.312</v>
      </c>
      <c r="E24" s="56" t="n">
        <f aca="false">C24-D24</f>
        <v>0</v>
      </c>
      <c r="F24" s="57" t="n">
        <v>0.0005</v>
      </c>
      <c r="G24" s="58" t="str">
        <f aca="false">IF(ABS(E24)&lt;=F24+0.000000001,"OK","CHECK")</f>
        <v>OK</v>
      </c>
      <c r="H24" s="19" t="s">
        <v>655</v>
      </c>
    </row>
    <row r="25" customFormat="false" ht="15" hidden="false" customHeight="false" outlineLevel="0" collapsed="false">
      <c r="B25" s="54" t="s">
        <v>674</v>
      </c>
      <c r="C25" s="55" t="n">
        <f aca="false">'Ex4 OBDC financials'!E13</f>
        <v>844.055</v>
      </c>
      <c r="D25" s="59" t="n">
        <v>844.055</v>
      </c>
      <c r="E25" s="56" t="n">
        <f aca="false">C25-D25</f>
        <v>0</v>
      </c>
      <c r="F25" s="57" t="n">
        <v>0.0005</v>
      </c>
      <c r="G25" s="58" t="str">
        <f aca="false">IF(ABS(E25)&lt;=F25+0.000000001,"OK","CHECK")</f>
        <v>OK</v>
      </c>
      <c r="H25" s="19" t="s">
        <v>655</v>
      </c>
    </row>
    <row r="26" customFormat="false" ht="15" hidden="false" customHeight="false" outlineLevel="0" collapsed="false">
      <c r="B26" s="54" t="s">
        <v>675</v>
      </c>
      <c r="C26" s="55" t="n">
        <f aca="false">'Ex4 OBDC financials'!E16</f>
        <v>741.057</v>
      </c>
      <c r="D26" s="59" t="n">
        <v>741.057</v>
      </c>
      <c r="E26" s="56" t="n">
        <f aca="false">C26-D26</f>
        <v>0</v>
      </c>
      <c r="F26" s="57" t="n">
        <v>0.0005</v>
      </c>
      <c r="G26" s="58" t="str">
        <f aca="false">IF(ABS(E26)&lt;=F26+0.000000001,"OK","CHECK")</f>
        <v>OK</v>
      </c>
      <c r="H26" s="19" t="s">
        <v>655</v>
      </c>
    </row>
    <row r="27" customFormat="false" ht="15" hidden="false" customHeight="false" outlineLevel="0" collapsed="false">
      <c r="B27" s="54" t="s">
        <v>676</v>
      </c>
      <c r="C27" s="55" t="n">
        <f aca="false">'Ex4 OBDC financials'!E19</f>
        <v>594.98</v>
      </c>
      <c r="D27" s="59" t="n">
        <v>594.98</v>
      </c>
      <c r="E27" s="56" t="n">
        <f aca="false">C27-D27</f>
        <v>0</v>
      </c>
      <c r="F27" s="57" t="n">
        <v>0.0005</v>
      </c>
      <c r="G27" s="58" t="str">
        <f aca="false">IF(ABS(E27)&lt;=F27+0.000000001,"OK","CHECK")</f>
        <v>OK</v>
      </c>
      <c r="H27" s="19" t="s">
        <v>655</v>
      </c>
    </row>
    <row r="28" customFormat="false" ht="15" hidden="false" customHeight="false" outlineLevel="0" collapsed="false">
      <c r="B28" s="54" t="s">
        <v>677</v>
      </c>
      <c r="C28" s="55" t="n">
        <f aca="false">'Ex4 OBDC financials'!F13</f>
        <v>1038.945</v>
      </c>
      <c r="D28" s="59" t="n">
        <v>1038.945</v>
      </c>
      <c r="E28" s="56" t="n">
        <f aca="false">C28-D28</f>
        <v>0</v>
      </c>
      <c r="F28" s="57" t="n">
        <v>0.0005</v>
      </c>
      <c r="G28" s="58" t="str">
        <f aca="false">IF(ABS(E28)&lt;=F28+0.000000001,"OK","CHECK")</f>
        <v>OK</v>
      </c>
      <c r="H28" s="19" t="s">
        <v>655</v>
      </c>
    </row>
    <row r="29" customFormat="false" ht="15" hidden="false" customHeight="false" outlineLevel="0" collapsed="false">
      <c r="B29" s="54" t="s">
        <v>678</v>
      </c>
      <c r="C29" s="55" t="n">
        <f aca="false">'Ex4 OBDC financials'!F16</f>
        <v>800.358</v>
      </c>
      <c r="D29" s="59" t="n">
        <v>800.358</v>
      </c>
      <c r="E29" s="56" t="n">
        <f aca="false">C29-D29</f>
        <v>0</v>
      </c>
      <c r="F29" s="57" t="n">
        <v>0.0005</v>
      </c>
      <c r="G29" s="58" t="str">
        <f aca="false">IF(ABS(E29)&lt;=F29+0.000000001,"OK","CHECK")</f>
        <v>OK</v>
      </c>
      <c r="H29" s="19" t="s">
        <v>655</v>
      </c>
    </row>
    <row r="30" customFormat="false" ht="15" hidden="false" customHeight="false" outlineLevel="0" collapsed="false">
      <c r="B30" s="54" t="s">
        <v>679</v>
      </c>
      <c r="C30" s="55" t="n">
        <f aca="false">'Ex4 OBDC financials'!F19</f>
        <v>627.407</v>
      </c>
      <c r="D30" s="59" t="n">
        <v>627.407</v>
      </c>
      <c r="E30" s="56" t="n">
        <f aca="false">C30-D30</f>
        <v>0</v>
      </c>
      <c r="F30" s="57" t="n">
        <v>0.0005</v>
      </c>
      <c r="G30" s="58" t="str">
        <f aca="false">IF(ABS(E30)&lt;=F30+0.000000001,"OK","CHECK")</f>
        <v>OK</v>
      </c>
      <c r="H30" s="19" t="s">
        <v>655</v>
      </c>
    </row>
    <row r="31" customFormat="false" ht="15" hidden="false" customHeight="false" outlineLevel="0" collapsed="false">
      <c r="B31" s="54" t="s">
        <v>680</v>
      </c>
      <c r="C31" s="55" t="n">
        <f aca="false">'Ex4 OBDC financials'!G13</f>
        <v>526.447</v>
      </c>
      <c r="D31" s="59" t="n">
        <v>526.447</v>
      </c>
      <c r="E31" s="56" t="n">
        <f aca="false">C31-D31</f>
        <v>0</v>
      </c>
      <c r="F31" s="57" t="n">
        <v>0.0005</v>
      </c>
      <c r="G31" s="58" t="str">
        <f aca="false">IF(ABS(E31)&lt;=F31+0.000000001,"OK","CHECK")</f>
        <v>OK</v>
      </c>
      <c r="H31" s="19" t="s">
        <v>655</v>
      </c>
    </row>
    <row r="32" customFormat="false" ht="15" hidden="false" customHeight="false" outlineLevel="0" collapsed="false">
      <c r="B32" s="54" t="s">
        <v>681</v>
      </c>
      <c r="C32" s="55" t="n">
        <f aca="false">'Ex4 OBDC financials'!G16</f>
        <v>418.01</v>
      </c>
      <c r="D32" s="59" t="n">
        <v>418.01</v>
      </c>
      <c r="E32" s="56" t="n">
        <f aca="false">C32-D32</f>
        <v>0</v>
      </c>
      <c r="F32" s="57" t="n">
        <v>0.0005</v>
      </c>
      <c r="G32" s="58" t="str">
        <f aca="false">IF(ABS(E32)&lt;=F32+0.000000001,"OK","CHECK")</f>
        <v>OK</v>
      </c>
      <c r="H32" s="19" t="s">
        <v>655</v>
      </c>
    </row>
    <row r="33" customFormat="false" ht="15" hidden="false" customHeight="false" outlineLevel="0" collapsed="false">
      <c r="B33" s="54" t="s">
        <v>682</v>
      </c>
      <c r="C33" s="55" t="n">
        <f aca="false">'Ex4 OBDC financials'!G19</f>
        <v>380.137</v>
      </c>
      <c r="D33" s="59" t="n">
        <v>380.137</v>
      </c>
      <c r="E33" s="56" t="n">
        <f aca="false">C33-D33</f>
        <v>0</v>
      </c>
      <c r="F33" s="57" t="n">
        <v>0.0005</v>
      </c>
      <c r="G33" s="58" t="str">
        <f aca="false">IF(ABS(E33)&lt;=F33+0.000000001,"OK","CHECK")</f>
        <v>OK</v>
      </c>
      <c r="H33" s="19" t="s">
        <v>655</v>
      </c>
    </row>
    <row r="34" customFormat="false" ht="15" hidden="false" customHeight="false" outlineLevel="0" collapsed="false">
      <c r="B34" s="54" t="s">
        <v>683</v>
      </c>
      <c r="C34" s="55" t="n">
        <f aca="false">'Ex4 OBDC financials'!H13</f>
        <v>459.614</v>
      </c>
      <c r="D34" s="59" t="n">
        <v>459.614</v>
      </c>
      <c r="E34" s="56" t="n">
        <f aca="false">C34-D34</f>
        <v>0</v>
      </c>
      <c r="F34" s="57" t="n">
        <v>0.0005</v>
      </c>
      <c r="G34" s="58" t="str">
        <f aca="false">IF(ABS(E34)&lt;=F34+0.000000001,"OK","CHECK")</f>
        <v>OK</v>
      </c>
      <c r="H34" s="19" t="s">
        <v>655</v>
      </c>
    </row>
    <row r="35" customFormat="false" ht="15" hidden="false" customHeight="false" outlineLevel="0" collapsed="false">
      <c r="B35" s="54" t="s">
        <v>684</v>
      </c>
      <c r="C35" s="55" t="n">
        <f aca="false">'Ex4 OBDC financials'!H16</f>
        <v>335.343</v>
      </c>
      <c r="D35" s="59" t="n">
        <v>335.343</v>
      </c>
      <c r="E35" s="56" t="n">
        <f aca="false">C35-D35</f>
        <v>0</v>
      </c>
      <c r="F35" s="57" t="n">
        <v>0.0005</v>
      </c>
      <c r="G35" s="58" t="str">
        <f aca="false">IF(ABS(E35)&lt;=F35+0.000000001,"OK","CHECK")</f>
        <v>OK</v>
      </c>
      <c r="H35" s="19" t="s">
        <v>655</v>
      </c>
    </row>
    <row r="36" customFormat="false" ht="15" hidden="false" customHeight="false" outlineLevel="0" collapsed="false">
      <c r="B36" s="54" t="s">
        <v>685</v>
      </c>
      <c r="C36" s="55" t="n">
        <f aca="false">'Ex4 OBDC financials'!H19</f>
        <v>41.357</v>
      </c>
      <c r="D36" s="59" t="n">
        <v>41.357</v>
      </c>
      <c r="E36" s="56" t="n">
        <f aca="false">C36-D36</f>
        <v>0</v>
      </c>
      <c r="F36" s="57" t="n">
        <v>0.0005</v>
      </c>
      <c r="G36" s="58" t="str">
        <f aca="false">IF(ABS(E36)&lt;=F36+0.000000001,"OK","CHECK")</f>
        <v>OK</v>
      </c>
      <c r="H36" s="19" t="s">
        <v>655</v>
      </c>
    </row>
    <row r="37" customFormat="false" ht="15" hidden="false" customHeight="false" outlineLevel="0" collapsed="false">
      <c r="B37" s="54" t="s">
        <v>686</v>
      </c>
      <c r="C37" s="55" t="n">
        <f aca="false">'Ex4 OBDC financials'!I8-('Ex4 OBDC financials'!F8+'Ex4 OBDC financials'!H8-'Ex4 OBDC financials'!G8)</f>
        <v>0</v>
      </c>
      <c r="D37" s="59" t="n">
        <v>0</v>
      </c>
      <c r="E37" s="56" t="n">
        <f aca="false">C37-D37</f>
        <v>0</v>
      </c>
      <c r="F37" s="57" t="n">
        <v>0</v>
      </c>
      <c r="G37" s="58" t="str">
        <f aca="false">IF(ABS(E37)&lt;=F37+0.000000001,"OK","CHECK")</f>
        <v>OK</v>
      </c>
      <c r="H37" s="19" t="s">
        <v>653</v>
      </c>
    </row>
    <row r="38" customFormat="false" ht="15" hidden="false" customHeight="false" outlineLevel="0" collapsed="false">
      <c r="B38" s="54" t="s">
        <v>687</v>
      </c>
      <c r="C38" s="55" t="n">
        <f aca="false">'Ex4 OBDC financials'!D31</f>
        <v>6021.393</v>
      </c>
      <c r="D38" s="55" t="n">
        <f aca="false">'Ex4 OBDC financials'!D32</f>
        <v>6021.393</v>
      </c>
      <c r="E38" s="56" t="n">
        <f aca="false">C38-D38</f>
        <v>0</v>
      </c>
      <c r="F38" s="57" t="n">
        <v>0.0005</v>
      </c>
      <c r="G38" s="58" t="str">
        <f aca="false">IF(ABS(E38)&lt;=F38+0.000000001,"OK","CHECK")</f>
        <v>OK</v>
      </c>
      <c r="H38" s="19" t="s">
        <v>655</v>
      </c>
    </row>
    <row r="39" customFormat="false" ht="15" hidden="false" customHeight="false" outlineLevel="0" collapsed="false">
      <c r="B39" s="54" t="s">
        <v>688</v>
      </c>
      <c r="C39" s="55" t="n">
        <f aca="false">'Ex4 OBDC financials'!E31</f>
        <v>5952.841</v>
      </c>
      <c r="D39" s="55" t="n">
        <f aca="false">'Ex4 OBDC financials'!E32</f>
        <v>5952.841</v>
      </c>
      <c r="E39" s="56" t="n">
        <f aca="false">C39-D39</f>
        <v>0</v>
      </c>
      <c r="F39" s="57" t="n">
        <v>0.0005</v>
      </c>
      <c r="G39" s="58" t="str">
        <f aca="false">IF(ABS(E39)&lt;=F39+0.000000001,"OK","CHECK")</f>
        <v>OK</v>
      </c>
      <c r="H39" s="19" t="s">
        <v>655</v>
      </c>
    </row>
    <row r="40" customFormat="false" ht="15" hidden="false" customHeight="false" outlineLevel="0" collapsed="false">
      <c r="B40" s="54" t="s">
        <v>689</v>
      </c>
      <c r="C40" s="55" t="n">
        <f aca="false">'Ex4 OBDC financials'!F31</f>
        <v>7397.279</v>
      </c>
      <c r="D40" s="55" t="n">
        <f aca="false">'Ex4 OBDC financials'!F32</f>
        <v>7397.279</v>
      </c>
      <c r="E40" s="56" t="n">
        <f aca="false">C40-D40</f>
        <v>0</v>
      </c>
      <c r="F40" s="57" t="n">
        <v>0.0005</v>
      </c>
      <c r="G40" s="58" t="str">
        <f aca="false">IF(ABS(E40)&lt;=F40+0.000000001,"OK","CHECK")</f>
        <v>OK</v>
      </c>
      <c r="H40" s="19" t="s">
        <v>655</v>
      </c>
    </row>
    <row r="41" customFormat="false" ht="15" hidden="false" customHeight="false" outlineLevel="0" collapsed="false">
      <c r="B41" s="54" t="s">
        <v>690</v>
      </c>
      <c r="C41" s="55" t="n">
        <f aca="false">'Ex4 OBDC financials'!G31</f>
        <v>7031.759</v>
      </c>
      <c r="D41" s="55" t="n">
        <f aca="false">'Ex4 OBDC financials'!G32</f>
        <v>7031.759</v>
      </c>
      <c r="E41" s="56" t="n">
        <f aca="false">C41-D41</f>
        <v>0</v>
      </c>
      <c r="F41" s="57" t="n">
        <v>0.0005</v>
      </c>
      <c r="G41" s="58" t="str">
        <f aca="false">IF(ABS(E41)&lt;=F41+0.000000001,"OK","CHECK")</f>
        <v>OK</v>
      </c>
      <c r="H41" s="19" t="s">
        <v>655</v>
      </c>
    </row>
    <row r="42" customFormat="false" ht="15" hidden="false" customHeight="false" outlineLevel="0" collapsed="false">
      <c r="B42" s="54" t="s">
        <v>691</v>
      </c>
      <c r="C42" s="55" t="n">
        <f aca="false">'Ex5 Quarterly history'!D14</f>
        <v>0</v>
      </c>
      <c r="D42" s="55" t="n">
        <f aca="false">'Ex5 Quarterly history'!D15</f>
        <v>0</v>
      </c>
      <c r="E42" s="56" t="n">
        <f aca="false">C42-D42</f>
        <v>0</v>
      </c>
      <c r="F42" s="57" t="n">
        <v>0.0005</v>
      </c>
      <c r="G42" s="58" t="str">
        <f aca="false">IF(ABS(E42)&lt;=F42+0.000000001,"OK","CHECK")</f>
        <v>OK</v>
      </c>
      <c r="H42" s="19" t="s">
        <v>655</v>
      </c>
    </row>
    <row r="43" customFormat="false" ht="15" hidden="false" customHeight="false" outlineLevel="0" collapsed="false">
      <c r="B43" s="54" t="s">
        <v>692</v>
      </c>
      <c r="C43" s="55" t="n">
        <f aca="false">'Ex5 Quarterly history'!E14</f>
        <v>0</v>
      </c>
      <c r="D43" s="55" t="n">
        <f aca="false">'Ex5 Quarterly history'!E15</f>
        <v>0</v>
      </c>
      <c r="E43" s="56" t="n">
        <f aca="false">C43-D43</f>
        <v>0</v>
      </c>
      <c r="F43" s="57" t="n">
        <v>0.0005</v>
      </c>
      <c r="G43" s="58" t="str">
        <f aca="false">IF(ABS(E43)&lt;=F43+0.000000001,"OK","CHECK")</f>
        <v>OK</v>
      </c>
      <c r="H43" s="19" t="s">
        <v>655</v>
      </c>
    </row>
    <row r="44" customFormat="false" ht="15" hidden="false" customHeight="false" outlineLevel="0" collapsed="false">
      <c r="B44" s="54" t="s">
        <v>693</v>
      </c>
      <c r="C44" s="55" t="n">
        <f aca="false">'Ex5 Quarterly history'!E16/'Ex5 Quarterly history'!E8</f>
        <v>0.0479900921255557</v>
      </c>
      <c r="D44" s="55" t="n">
        <f aca="false">'Ex5 Quarterly history'!E19</f>
        <v>0.048</v>
      </c>
      <c r="E44" s="56" t="n">
        <f aca="false">C44-D44</f>
        <v>-9.90787444431901E-006</v>
      </c>
      <c r="F44" s="57" t="n">
        <v>0.0005</v>
      </c>
      <c r="G44" s="58" t="str">
        <f aca="false">IF(ABS(E44)&lt;=F44+0.000000001,"OK","CHECK")</f>
        <v>OK</v>
      </c>
      <c r="H44" s="19" t="s">
        <v>655</v>
      </c>
    </row>
    <row r="45" customFormat="false" ht="15" hidden="false" customHeight="false" outlineLevel="0" collapsed="false">
      <c r="B45" s="54" t="s">
        <v>694</v>
      </c>
      <c r="C45" s="55" t="n">
        <f aca="false">'Ex5 Quarterly history'!F14</f>
        <v>0.0205876604619823</v>
      </c>
      <c r="D45" s="55" t="n">
        <f aca="false">'Ex5 Quarterly history'!F15</f>
        <v>0.021</v>
      </c>
      <c r="E45" s="56" t="n">
        <f aca="false">C45-D45</f>
        <v>-0.000412339538017743</v>
      </c>
      <c r="F45" s="57" t="n">
        <v>0.0005</v>
      </c>
      <c r="G45" s="58" t="str">
        <f aca="false">IF(ABS(E45)&lt;=F45+0.000000001,"OK","CHECK")</f>
        <v>OK</v>
      </c>
      <c r="H45" s="19" t="s">
        <v>655</v>
      </c>
    </row>
    <row r="46" customFormat="false" ht="15" hidden="false" customHeight="false" outlineLevel="0" collapsed="false">
      <c r="B46" s="54" t="s">
        <v>695</v>
      </c>
      <c r="C46" s="55" t="n">
        <f aca="false">'Ex5 Quarterly history'!F16/'Ex5 Quarterly history'!F8</f>
        <v>0.0501986270360764</v>
      </c>
      <c r="D46" s="55" t="n">
        <f aca="false">'Ex5 Quarterly history'!F19</f>
        <v>0.05</v>
      </c>
      <c r="E46" s="56" t="n">
        <f aca="false">C46-D46</f>
        <v>0.000198627036076399</v>
      </c>
      <c r="F46" s="57" t="n">
        <v>0.0005</v>
      </c>
      <c r="G46" s="58" t="str">
        <f aca="false">IF(ABS(E46)&lt;=F46+0.000000001,"OK","CHECK")</f>
        <v>OK</v>
      </c>
      <c r="H46" s="19" t="s">
        <v>655</v>
      </c>
    </row>
    <row r="47" customFormat="false" ht="15" hidden="false" customHeight="false" outlineLevel="0" collapsed="false">
      <c r="B47" s="54" t="s">
        <v>696</v>
      </c>
      <c r="C47" s="55" t="n">
        <f aca="false">'Ex5 Quarterly history'!G14</f>
        <v>0.0217954017503426</v>
      </c>
      <c r="D47" s="55" t="n">
        <f aca="false">'Ex5 Quarterly history'!G15</f>
        <v>0.022</v>
      </c>
      <c r="E47" s="56" t="n">
        <f aca="false">C47-D47</f>
        <v>-0.000204598249657399</v>
      </c>
      <c r="F47" s="57" t="n">
        <v>0.0005</v>
      </c>
      <c r="G47" s="58" t="str">
        <f aca="false">IF(ABS(E47)&lt;=F47+0.000000001,"OK","CHECK")</f>
        <v>OK</v>
      </c>
      <c r="H47" s="19" t="s">
        <v>655</v>
      </c>
    </row>
    <row r="48" customFormat="false" ht="15" hidden="false" customHeight="false" outlineLevel="0" collapsed="false">
      <c r="B48" s="54" t="s">
        <v>697</v>
      </c>
      <c r="C48" s="55" t="n">
        <f aca="false">'Ex5 Quarterly history'!G16/'Ex5 Quarterly history'!G8</f>
        <v>0.021694237582199</v>
      </c>
      <c r="D48" s="55" t="n">
        <f aca="false">'Ex5 Quarterly history'!G19</f>
        <v>0.022</v>
      </c>
      <c r="E48" s="56" t="n">
        <f aca="false">C48-D48</f>
        <v>-0.000305762417800951</v>
      </c>
      <c r="F48" s="57" t="n">
        <v>0.0005</v>
      </c>
      <c r="G48" s="58" t="str">
        <f aca="false">IF(ABS(E48)&lt;=F48+0.000000001,"OK","CHECK")</f>
        <v>OK</v>
      </c>
      <c r="H48" s="19" t="s">
        <v>655</v>
      </c>
    </row>
    <row r="49" customFormat="false" ht="15" hidden="false" customHeight="false" outlineLevel="0" collapsed="false">
      <c r="B49" s="54" t="s">
        <v>698</v>
      </c>
      <c r="C49" s="55" t="n">
        <f aca="false">'Ex5 Quarterly history'!H14</f>
        <v>0.00542427475477813</v>
      </c>
      <c r="D49" s="55" t="n">
        <f aca="false">'Ex5 Quarterly history'!H15</f>
        <v>0.005</v>
      </c>
      <c r="E49" s="56" t="n">
        <f aca="false">C49-D49</f>
        <v>0.000424274754778129</v>
      </c>
      <c r="F49" s="57" t="n">
        <v>0.0005</v>
      </c>
      <c r="G49" s="58" t="str">
        <f aca="false">IF(ABS(E49)&lt;=F49+0.000000001,"OK","CHECK")</f>
        <v>OK</v>
      </c>
      <c r="H49" s="19" t="s">
        <v>655</v>
      </c>
    </row>
    <row r="50" customFormat="false" ht="15" hidden="false" customHeight="false" outlineLevel="0" collapsed="false">
      <c r="B50" s="54" t="s">
        <v>699</v>
      </c>
      <c r="C50" s="55" t="n">
        <f aca="false">'Ex5 Quarterly history'!H16/'Ex5 Quarterly history'!H8</f>
        <v>0.0199674010650363</v>
      </c>
      <c r="D50" s="55" t="n">
        <f aca="false">'Ex5 Quarterly history'!H19</f>
        <v>0.02</v>
      </c>
      <c r="E50" s="56" t="n">
        <f aca="false">C50-D50</f>
        <v>-3.25989349637228E-005</v>
      </c>
      <c r="F50" s="57" t="n">
        <v>0.0005</v>
      </c>
      <c r="G50" s="58" t="str">
        <f aca="false">IF(ABS(E50)&lt;=F50+0.000000001,"OK","CHECK")</f>
        <v>OK</v>
      </c>
      <c r="H50" s="19" t="s">
        <v>655</v>
      </c>
    </row>
    <row r="51" customFormat="false" ht="15" hidden="false" customHeight="false" outlineLevel="0" collapsed="false">
      <c r="B51" s="54" t="s">
        <v>700</v>
      </c>
      <c r="C51" s="55" t="n">
        <f aca="false">'Ex5 Quarterly history'!I14</f>
        <v>0.0052786666127552</v>
      </c>
      <c r="D51" s="55" t="n">
        <f aca="false">'Ex5 Quarterly history'!I15</f>
        <v>0.005</v>
      </c>
      <c r="E51" s="56" t="n">
        <f aca="false">C51-D51</f>
        <v>0.0002786666127552</v>
      </c>
      <c r="F51" s="57" t="n">
        <v>0.0005</v>
      </c>
      <c r="G51" s="58" t="str">
        <f aca="false">IF(ABS(E51)&lt;=F51+0.000000001,"OK","CHECK")</f>
        <v>OK</v>
      </c>
      <c r="H51" s="19" t="s">
        <v>655</v>
      </c>
    </row>
    <row r="52" customFormat="false" ht="15" hidden="false" customHeight="false" outlineLevel="0" collapsed="false">
      <c r="B52" s="54" t="s">
        <v>701</v>
      </c>
      <c r="C52" s="55" t="n">
        <f aca="false">'Ex5 Quarterly history'!I16/'Ex5 Quarterly history'!I8</f>
        <v>0.0194027439417135</v>
      </c>
      <c r="D52" s="55" t="n">
        <f aca="false">'Ex5 Quarterly history'!I19</f>
        <v>0.019</v>
      </c>
      <c r="E52" s="56" t="n">
        <f aca="false">C52-D52</f>
        <v>0.000402743941713482</v>
      </c>
      <c r="F52" s="57" t="n">
        <v>0.0005</v>
      </c>
      <c r="G52" s="58" t="str">
        <f aca="false">IF(ABS(E52)&lt;=F52+0.000000001,"OK","CHECK")</f>
        <v>OK</v>
      </c>
      <c r="H52" s="19" t="s">
        <v>655</v>
      </c>
    </row>
    <row r="53" customFormat="false" ht="15" hidden="false" customHeight="false" outlineLevel="0" collapsed="false">
      <c r="B53" s="54" t="s">
        <v>702</v>
      </c>
      <c r="C53" s="55" t="n">
        <f aca="false">'Ex5 Quarterly history'!J14</f>
        <v>0.0057638970738261</v>
      </c>
      <c r="D53" s="55" t="n">
        <f aca="false">'Ex5 Quarterly history'!J15</f>
        <v>0.006</v>
      </c>
      <c r="E53" s="56" t="n">
        <f aca="false">C53-D53</f>
        <v>-0.000236102926173903</v>
      </c>
      <c r="F53" s="57" t="n">
        <v>0.0005</v>
      </c>
      <c r="G53" s="58" t="str">
        <f aca="false">IF(ABS(E53)&lt;=F53+0.000000001,"OK","CHECK")</f>
        <v>OK</v>
      </c>
      <c r="H53" s="19" t="s">
        <v>655</v>
      </c>
    </row>
    <row r="54" customFormat="false" ht="15" hidden="false" customHeight="false" outlineLevel="0" collapsed="false">
      <c r="B54" s="54" t="s">
        <v>703</v>
      </c>
      <c r="C54" s="55" t="n">
        <f aca="false">'Ex5 Quarterly history'!J16/'Ex5 Quarterly history'!J8</f>
        <v>0.00458684699054462</v>
      </c>
      <c r="D54" s="55" t="n">
        <f aca="false">'Ex5 Quarterly history'!J19</f>
        <v>0.005</v>
      </c>
      <c r="E54" s="56" t="n">
        <f aca="false">C54-D54</f>
        <v>-0.00041315300945538</v>
      </c>
      <c r="F54" s="57" t="n">
        <v>0.0005</v>
      </c>
      <c r="G54" s="58" t="str">
        <f aca="false">IF(ABS(E54)&lt;=F54+0.000000001,"OK","CHECK")</f>
        <v>OK</v>
      </c>
      <c r="H54" s="19" t="s">
        <v>655</v>
      </c>
    </row>
    <row r="55" customFormat="false" ht="15" hidden="false" customHeight="false" outlineLevel="0" collapsed="false">
      <c r="B55" s="54" t="s">
        <v>704</v>
      </c>
      <c r="C55" s="55" t="n">
        <f aca="false">'Ex5 Quarterly history'!K14</f>
        <v>0.00573461446627373</v>
      </c>
      <c r="D55" s="55" t="n">
        <f aca="false">'Ex5 Quarterly history'!K15</f>
        <v>0.006</v>
      </c>
      <c r="E55" s="56" t="n">
        <f aca="false">C55-D55</f>
        <v>-0.000265385533726274</v>
      </c>
      <c r="F55" s="57" t="n">
        <v>0.0005</v>
      </c>
      <c r="G55" s="58" t="str">
        <f aca="false">IF(ABS(E55)&lt;=F55+0.000000001,"OK","CHECK")</f>
        <v>OK</v>
      </c>
      <c r="H55" s="19" t="s">
        <v>655</v>
      </c>
    </row>
    <row r="56" customFormat="false" ht="15" hidden="false" customHeight="false" outlineLevel="0" collapsed="false">
      <c r="B56" s="54" t="s">
        <v>705</v>
      </c>
      <c r="C56" s="55" t="n">
        <f aca="false">'Ex5 Quarterly history'!K16/'Ex5 Quarterly history'!K8</f>
        <v>0.00373399125258937</v>
      </c>
      <c r="D56" s="55" t="n">
        <f aca="false">'Ex5 Quarterly history'!K19</f>
        <v>0.004</v>
      </c>
      <c r="E56" s="56" t="n">
        <f aca="false">C56-D56</f>
        <v>-0.000266008747410632</v>
      </c>
      <c r="F56" s="57" t="n">
        <v>0.0005</v>
      </c>
      <c r="G56" s="58" t="str">
        <f aca="false">IF(ABS(E56)&lt;=F56+0.000000001,"OK","CHECK")</f>
        <v>OK</v>
      </c>
      <c r="H56" s="19" t="s">
        <v>655</v>
      </c>
    </row>
    <row r="57" customFormat="false" ht="15" hidden="false" customHeight="false" outlineLevel="0" collapsed="false">
      <c r="B57" s="54" t="s">
        <v>706</v>
      </c>
      <c r="C57" s="55" t="n">
        <f aca="false">'Ex5 Quarterly history'!L14</f>
        <v>0.00234672899463657</v>
      </c>
      <c r="D57" s="55" t="n">
        <f aca="false">'Ex5 Quarterly history'!L15</f>
        <v>0.002</v>
      </c>
      <c r="E57" s="56" t="n">
        <f aca="false">C57-D57</f>
        <v>0.000346728994636575</v>
      </c>
      <c r="F57" s="57" t="n">
        <v>0.0005</v>
      </c>
      <c r="G57" s="58" t="str">
        <f aca="false">IF(ABS(E57)&lt;=F57+0.000000001,"OK","CHECK")</f>
        <v>OK</v>
      </c>
      <c r="H57" s="19" t="s">
        <v>655</v>
      </c>
    </row>
    <row r="58" customFormat="false" ht="15" hidden="false" customHeight="false" outlineLevel="0" collapsed="false">
      <c r="B58" s="54" t="s">
        <v>707</v>
      </c>
      <c r="C58" s="55" t="n">
        <f aca="false">'Ex5 Quarterly history'!L16/'Ex5 Quarterly history'!L8</f>
        <v>0.00129104259734226</v>
      </c>
      <c r="D58" s="55" t="n">
        <f aca="false">'Ex5 Quarterly history'!L19</f>
        <v>0.001</v>
      </c>
      <c r="E58" s="56" t="n">
        <f aca="false">C58-D58</f>
        <v>0.000291042597342257</v>
      </c>
      <c r="F58" s="57" t="n">
        <v>0.0005</v>
      </c>
      <c r="G58" s="58" t="str">
        <f aca="false">IF(ABS(E58)&lt;=F58+0.000000001,"OK","CHECK")</f>
        <v>OK</v>
      </c>
      <c r="H58" s="19" t="s">
        <v>655</v>
      </c>
    </row>
    <row r="59" customFormat="false" ht="15" hidden="false" customHeight="false" outlineLevel="0" collapsed="false">
      <c r="B59" s="54" t="s">
        <v>708</v>
      </c>
      <c r="C59" s="55" t="n">
        <f aca="false">'Ex5 Quarterly history'!M14</f>
        <v>0.00234653346270384</v>
      </c>
      <c r="D59" s="55" t="n">
        <f aca="false">'Ex5 Quarterly history'!M15</f>
        <v>0.002</v>
      </c>
      <c r="E59" s="56" t="n">
        <f aca="false">C59-D59</f>
        <v>0.000346533462703842</v>
      </c>
      <c r="F59" s="57" t="n">
        <v>0.0005</v>
      </c>
      <c r="G59" s="58" t="str">
        <f aca="false">IF(ABS(E59)&lt;=F59+0.000000001,"OK","CHECK")</f>
        <v>OK</v>
      </c>
      <c r="H59" s="19" t="s">
        <v>655</v>
      </c>
    </row>
    <row r="60" customFormat="false" ht="15" hidden="false" customHeight="false" outlineLevel="0" collapsed="false">
      <c r="B60" s="54" t="s">
        <v>709</v>
      </c>
      <c r="C60" s="55" t="n">
        <f aca="false">'Ex5 Quarterly history'!M16/'Ex5 Quarterly history'!M8</f>
        <v>0.00106362938599156</v>
      </c>
      <c r="D60" s="55" t="n">
        <f aca="false">'Ex5 Quarterly history'!M19</f>
        <v>0.001</v>
      </c>
      <c r="E60" s="56" t="n">
        <f aca="false">C60-D60</f>
        <v>6.36293859915588E-005</v>
      </c>
      <c r="F60" s="57" t="n">
        <v>0.0005</v>
      </c>
      <c r="G60" s="58" t="str">
        <f aca="false">IF(ABS(E60)&lt;=F60+0.000000001,"OK","CHECK")</f>
        <v>OK</v>
      </c>
      <c r="H60" s="19" t="s">
        <v>655</v>
      </c>
    </row>
    <row r="61" customFormat="false" ht="15" hidden="false" customHeight="false" outlineLevel="0" collapsed="false">
      <c r="B61" s="54" t="s">
        <v>710</v>
      </c>
      <c r="C61" s="55" t="n">
        <f aca="false">'Ex5 Quarterly history'!N14</f>
        <v>0.00236220356874819</v>
      </c>
      <c r="D61" s="55" t="n">
        <f aca="false">'Ex5 Quarterly history'!N15</f>
        <v>0.002</v>
      </c>
      <c r="E61" s="56" t="n">
        <f aca="false">C61-D61</f>
        <v>0.000362203568748188</v>
      </c>
      <c r="F61" s="57" t="n">
        <v>0.0005</v>
      </c>
      <c r="G61" s="58" t="str">
        <f aca="false">IF(ABS(E61)&lt;=F61+0.000000001,"OK","CHECK")</f>
        <v>OK</v>
      </c>
      <c r="H61" s="19" t="s">
        <v>655</v>
      </c>
    </row>
    <row r="62" customFormat="false" ht="15" hidden="false" customHeight="false" outlineLevel="0" collapsed="false">
      <c r="B62" s="54" t="s">
        <v>711</v>
      </c>
      <c r="C62" s="55" t="n">
        <f aca="false">'Ex5 Quarterly history'!N16/'Ex5 Quarterly history'!N8</f>
        <v>0.00565245792143437</v>
      </c>
      <c r="D62" s="55" t="n">
        <f aca="false">'Ex5 Quarterly history'!N19</f>
        <v>0.006</v>
      </c>
      <c r="E62" s="56" t="n">
        <f aca="false">C62-D62</f>
        <v>-0.000347542078565632</v>
      </c>
      <c r="F62" s="57" t="n">
        <v>0.0005</v>
      </c>
      <c r="G62" s="58" t="str">
        <f aca="false">IF(ABS(E62)&lt;=F62+0.000000001,"OK","CHECK")</f>
        <v>OK</v>
      </c>
      <c r="H62" s="19" t="s">
        <v>655</v>
      </c>
    </row>
    <row r="63" customFormat="false" ht="15" hidden="false" customHeight="false" outlineLevel="0" collapsed="false">
      <c r="B63" s="54" t="s">
        <v>712</v>
      </c>
      <c r="C63" s="55" t="n">
        <f aca="false">'Ex5 Quarterly history'!O14</f>
        <v>0.00954975517213973</v>
      </c>
      <c r="D63" s="55" t="n">
        <f aca="false">'Ex5 Quarterly history'!O15</f>
        <v>0.01</v>
      </c>
      <c r="E63" s="56" t="n">
        <f aca="false">C63-D63</f>
        <v>-0.000450244827860269</v>
      </c>
      <c r="F63" s="57" t="n">
        <v>0.0005</v>
      </c>
      <c r="G63" s="58" t="str">
        <f aca="false">IF(ABS(E63)&lt;=F63+0.000000001,"OK","CHECK")</f>
        <v>OK</v>
      </c>
      <c r="H63" s="19" t="s">
        <v>655</v>
      </c>
    </row>
    <row r="64" customFormat="false" ht="15" hidden="false" customHeight="false" outlineLevel="0" collapsed="false">
      <c r="B64" s="54" t="s">
        <v>713</v>
      </c>
      <c r="C64" s="55" t="n">
        <f aca="false">'Ex5 Quarterly history'!O16/'Ex5 Quarterly history'!O8</f>
        <v>0.00459920357858316</v>
      </c>
      <c r="D64" s="55" t="n">
        <f aca="false">'Ex5 Quarterly history'!O19</f>
        <v>0.005</v>
      </c>
      <c r="E64" s="56" t="n">
        <f aca="false">C64-D64</f>
        <v>-0.00040079642141684</v>
      </c>
      <c r="F64" s="57" t="n">
        <v>0.0005</v>
      </c>
      <c r="G64" s="58" t="str">
        <f aca="false">IF(ABS(E64)&lt;=F64+0.000000001,"OK","CHECK")</f>
        <v>OK</v>
      </c>
      <c r="H64" s="19" t="s">
        <v>655</v>
      </c>
    </row>
    <row r="65" customFormat="false" ht="15" hidden="false" customHeight="false" outlineLevel="0" collapsed="false">
      <c r="B65" s="54" t="s">
        <v>714</v>
      </c>
      <c r="C65" s="55" t="n">
        <f aca="false">'Ex5 Quarterly history'!P14</f>
        <v>0.0194908622809157</v>
      </c>
      <c r="D65" s="55" t="n">
        <f aca="false">'Ex5 Quarterly history'!P15</f>
        <v>0.019</v>
      </c>
      <c r="E65" s="56" t="n">
        <f aca="false">C65-D65</f>
        <v>0.00049086228091573</v>
      </c>
      <c r="F65" s="57" t="n">
        <v>0.0005</v>
      </c>
      <c r="G65" s="58" t="str">
        <f aca="false">IF(ABS(E65)&lt;=F65+0.000000001,"OK","CHECK")</f>
        <v>OK</v>
      </c>
      <c r="H65" s="19" t="s">
        <v>655</v>
      </c>
    </row>
    <row r="66" customFormat="false" ht="15" hidden="false" customHeight="false" outlineLevel="0" collapsed="false">
      <c r="B66" s="54" t="s">
        <v>715</v>
      </c>
      <c r="C66" s="55" t="n">
        <f aca="false">'Ex5 Quarterly history'!P16/'Ex5 Quarterly history'!P8</f>
        <v>0.00792477063444513</v>
      </c>
      <c r="D66" s="55" t="n">
        <f aca="false">'Ex5 Quarterly history'!P19</f>
        <v>0.008</v>
      </c>
      <c r="E66" s="56" t="n">
        <f aca="false">C66-D66</f>
        <v>-7.52293655548724E-005</v>
      </c>
      <c r="F66" s="57" t="n">
        <v>0.0005</v>
      </c>
      <c r="G66" s="58" t="str">
        <f aca="false">IF(ABS(E66)&lt;=F66+0.000000001,"OK","CHECK")</f>
        <v>OK</v>
      </c>
      <c r="H66" s="19" t="s">
        <v>655</v>
      </c>
    </row>
    <row r="67" customFormat="false" ht="15" hidden="false" customHeight="false" outlineLevel="0" collapsed="false">
      <c r="B67" s="54" t="s">
        <v>716</v>
      </c>
      <c r="C67" s="55" t="n">
        <f aca="false">'Ex5 Quarterly history'!Q14</f>
        <v>0.00513908174591015</v>
      </c>
      <c r="D67" s="55" t="n">
        <f aca="false">'Ex5 Quarterly history'!Q15</f>
        <v>0.005</v>
      </c>
      <c r="E67" s="56" t="n">
        <f aca="false">C67-D67</f>
        <v>0.000139081745910154</v>
      </c>
      <c r="F67" s="57" t="n">
        <v>0.0005</v>
      </c>
      <c r="G67" s="58" t="str">
        <f aca="false">IF(ABS(E67)&lt;=F67+0.000000001,"OK","CHECK")</f>
        <v>OK</v>
      </c>
      <c r="H67" s="19" t="s">
        <v>655</v>
      </c>
    </row>
    <row r="68" customFormat="false" ht="15" hidden="false" customHeight="false" outlineLevel="0" collapsed="false">
      <c r="B68" s="54" t="s">
        <v>717</v>
      </c>
      <c r="C68" s="55" t="n">
        <f aca="false">'Ex5 Quarterly history'!Q16/'Ex5 Quarterly history'!Q8</f>
        <v>0.00421577425253953</v>
      </c>
      <c r="D68" s="55" t="n">
        <f aca="false">'Ex5 Quarterly history'!Q19</f>
        <v>0.004</v>
      </c>
      <c r="E68" s="56" t="n">
        <f aca="false">C68-D68</f>
        <v>0.000215774252539531</v>
      </c>
      <c r="F68" s="57" t="n">
        <v>0.0005</v>
      </c>
      <c r="G68" s="58" t="str">
        <f aca="false">IF(ABS(E68)&lt;=F68+0.000000001,"OK","CHECK")</f>
        <v>OK</v>
      </c>
      <c r="H68" s="19" t="s">
        <v>655</v>
      </c>
    </row>
    <row r="69" customFormat="false" ht="15" hidden="false" customHeight="false" outlineLevel="0" collapsed="false">
      <c r="B69" s="54" t="s">
        <v>718</v>
      </c>
      <c r="C69" s="55" t="n">
        <f aca="false">'Ex5 Quarterly history'!R14</f>
        <v>0.0109950165605462</v>
      </c>
      <c r="D69" s="55" t="n">
        <f aca="false">'Ex5 Quarterly history'!R15</f>
        <v>0.011</v>
      </c>
      <c r="E69" s="56" t="n">
        <f aca="false">C69-D69</f>
        <v>-4.98343945381716E-006</v>
      </c>
      <c r="F69" s="57" t="n">
        <v>0.0005</v>
      </c>
      <c r="G69" s="58" t="str">
        <f aca="false">IF(ABS(E69)&lt;=F69+0.000000001,"OK","CHECK")</f>
        <v>OK</v>
      </c>
      <c r="H69" s="19" t="s">
        <v>655</v>
      </c>
    </row>
    <row r="70" customFormat="false" ht="15" hidden="false" customHeight="false" outlineLevel="0" collapsed="false">
      <c r="B70" s="54" t="s">
        <v>719</v>
      </c>
      <c r="C70" s="55" t="n">
        <f aca="false">'Ex5 Quarterly history'!R16/'Ex5 Quarterly history'!R8</f>
        <v>0.00883033454813226</v>
      </c>
      <c r="D70" s="55" t="n">
        <f aca="false">'Ex5 Quarterly history'!R19</f>
        <v>0.009</v>
      </c>
      <c r="E70" s="56" t="n">
        <f aca="false">C70-D70</f>
        <v>-0.000169665451867739</v>
      </c>
      <c r="F70" s="57" t="n">
        <v>0.0005</v>
      </c>
      <c r="G70" s="58" t="str">
        <f aca="false">IF(ABS(E70)&lt;=F70+0.000000001,"OK","CHECK")</f>
        <v>OK</v>
      </c>
      <c r="H70" s="19" t="s">
        <v>655</v>
      </c>
    </row>
    <row r="71" customFormat="false" ht="15" hidden="false" customHeight="false" outlineLevel="0" collapsed="false">
      <c r="B71" s="54" t="s">
        <v>720</v>
      </c>
      <c r="C71" s="55" t="n">
        <f aca="false">'Ex5 Quarterly history'!S14</f>
        <v>0.0110532837446475</v>
      </c>
      <c r="D71" s="55" t="n">
        <f aca="false">'Ex5 Quarterly history'!S15</f>
        <v>0.011</v>
      </c>
      <c r="E71" s="56" t="n">
        <f aca="false">C71-D71</f>
        <v>5.32837446474803E-005</v>
      </c>
      <c r="F71" s="57" t="n">
        <v>0.0005</v>
      </c>
      <c r="G71" s="58" t="str">
        <f aca="false">IF(ABS(E71)&lt;=F71+0.000000001,"OK","CHECK")</f>
        <v>OK</v>
      </c>
      <c r="H71" s="19" t="s">
        <v>655</v>
      </c>
    </row>
    <row r="72" customFormat="false" ht="15" hidden="false" customHeight="false" outlineLevel="0" collapsed="false">
      <c r="B72" s="54" t="s">
        <v>721</v>
      </c>
      <c r="C72" s="55" t="n">
        <f aca="false">'Ex5 Quarterly history'!S16/'Ex5 Quarterly history'!S8</f>
        <v>0.00838342706409149</v>
      </c>
      <c r="D72" s="55" t="n">
        <f aca="false">'Ex5 Quarterly history'!S19</f>
        <v>0.008</v>
      </c>
      <c r="E72" s="56" t="n">
        <f aca="false">C72-D72</f>
        <v>0.000383427064091491</v>
      </c>
      <c r="F72" s="57" t="n">
        <v>0.0005</v>
      </c>
      <c r="G72" s="58" t="str">
        <f aca="false">IF(ABS(E72)&lt;=F72+0.000000001,"OK","CHECK")</f>
        <v>OK</v>
      </c>
      <c r="H72" s="19" t="s">
        <v>655</v>
      </c>
    </row>
    <row r="73" customFormat="false" ht="15" hidden="false" customHeight="false" outlineLevel="0" collapsed="false">
      <c r="B73" s="54" t="s">
        <v>722</v>
      </c>
      <c r="C73" s="55" t="n">
        <f aca="false">'Ex5 Quarterly history'!T14</f>
        <v>0.012826019794003</v>
      </c>
      <c r="D73" s="55" t="n">
        <f aca="false">'Ex5 Quarterly history'!T15</f>
        <v>0.013</v>
      </c>
      <c r="E73" s="56" t="n">
        <f aca="false">C73-D73</f>
        <v>-0.00017398020599697</v>
      </c>
      <c r="F73" s="57" t="n">
        <v>0.0005</v>
      </c>
      <c r="G73" s="58" t="str">
        <f aca="false">IF(ABS(E73)&lt;=F73+0.000000001,"OK","CHECK")</f>
        <v>OK</v>
      </c>
      <c r="H73" s="19" t="s">
        <v>655</v>
      </c>
    </row>
    <row r="74" customFormat="false" ht="15" hidden="false" customHeight="false" outlineLevel="0" collapsed="false">
      <c r="B74" s="54" t="s">
        <v>723</v>
      </c>
      <c r="C74" s="55" t="n">
        <f aca="false">'Ex5 Quarterly history'!T16/'Ex5 Quarterly history'!T8</f>
        <v>0.0124347260847418</v>
      </c>
      <c r="D74" s="55" t="n">
        <f aca="false">'Ex5 Quarterly history'!T19</f>
        <v>0.012</v>
      </c>
      <c r="E74" s="56" t="n">
        <f aca="false">C74-D74</f>
        <v>0.0004347260847418</v>
      </c>
      <c r="F74" s="57" t="n">
        <v>0.0005</v>
      </c>
      <c r="G74" s="58" t="str">
        <f aca="false">IF(ABS(E74)&lt;=F74+0.000000001,"OK","CHECK")</f>
        <v>OK</v>
      </c>
      <c r="H74" s="19" t="s">
        <v>655</v>
      </c>
    </row>
    <row r="75" customFormat="false" ht="15" hidden="false" customHeight="false" outlineLevel="0" collapsed="false">
      <c r="B75" s="54" t="s">
        <v>724</v>
      </c>
      <c r="C75" s="55" t="n">
        <f aca="false">'Ex5 Quarterly history'!U14</f>
        <v>0.0249906947757094</v>
      </c>
      <c r="D75" s="55" t="n">
        <f aca="false">'Ex5 Quarterly history'!U15</f>
        <v>0.025</v>
      </c>
      <c r="E75" s="56" t="n">
        <f aca="false">C75-D75</f>
        <v>-9.30522429063233E-006</v>
      </c>
      <c r="F75" s="57" t="n">
        <v>0.0005</v>
      </c>
      <c r="G75" s="58" t="str">
        <f aca="false">IF(ABS(E75)&lt;=F75+0.000000001,"OK","CHECK")</f>
        <v>OK</v>
      </c>
      <c r="H75" s="19" t="s">
        <v>655</v>
      </c>
    </row>
    <row r="76" customFormat="false" ht="15" hidden="false" customHeight="false" outlineLevel="0" collapsed="false">
      <c r="B76" s="54" t="s">
        <v>725</v>
      </c>
      <c r="C76" s="55" t="n">
        <f aca="false">'Ex5 Quarterly history'!U16/'Ex5 Quarterly history'!U8</f>
        <v>0.0180418939836242</v>
      </c>
      <c r="D76" s="55" t="n">
        <f aca="false">'Ex5 Quarterly history'!U19</f>
        <v>0.018</v>
      </c>
      <c r="E76" s="56" t="n">
        <f aca="false">C76-D76</f>
        <v>4.1893983624159E-005</v>
      </c>
      <c r="F76" s="57" t="n">
        <v>0.0005</v>
      </c>
      <c r="G76" s="58" t="str">
        <f aca="false">IF(ABS(E76)&lt;=F76+0.000000001,"OK","CHECK")</f>
        <v>OK</v>
      </c>
      <c r="H76" s="19" t="s">
        <v>655</v>
      </c>
    </row>
    <row r="77" customFormat="false" ht="15" hidden="false" customHeight="false" outlineLevel="0" collapsed="false">
      <c r="B77" s="54" t="s">
        <v>726</v>
      </c>
      <c r="C77" s="55" t="n">
        <f aca="false">'Ex5 Quarterly history'!V14</f>
        <v>0.0308193637755857</v>
      </c>
      <c r="D77" s="55" t="n">
        <f aca="false">'Ex5 Quarterly history'!V15</f>
        <v>0.031</v>
      </c>
      <c r="E77" s="56" t="n">
        <f aca="false">C77-D77</f>
        <v>-0.000180636224414252</v>
      </c>
      <c r="F77" s="57" t="n">
        <v>0.0005</v>
      </c>
      <c r="G77" s="58" t="str">
        <f aca="false">IF(ABS(E77)&lt;=F77+0.000000001,"OK","CHECK")</f>
        <v>OK</v>
      </c>
      <c r="H77" s="19" t="s">
        <v>655</v>
      </c>
    </row>
    <row r="78" customFormat="false" ht="15" hidden="false" customHeight="false" outlineLevel="0" collapsed="false">
      <c r="B78" s="54" t="s">
        <v>727</v>
      </c>
      <c r="C78" s="55" t="n">
        <f aca="false">'Ex5 Quarterly history'!V16/'Ex5 Quarterly history'!V8</f>
        <v>0.00841584106469339</v>
      </c>
      <c r="D78" s="55" t="n">
        <f aca="false">'Ex5 Quarterly history'!V19</f>
        <v>0.008</v>
      </c>
      <c r="E78" s="56" t="n">
        <f aca="false">C78-D78</f>
        <v>0.000415841064693386</v>
      </c>
      <c r="F78" s="57" t="n">
        <v>0.0005</v>
      </c>
      <c r="G78" s="58" t="str">
        <f aca="false">IF(ABS(E78)&lt;=F78+0.000000001,"OK","CHECK")</f>
        <v>OK</v>
      </c>
      <c r="H78" s="19" t="s">
        <v>655</v>
      </c>
    </row>
    <row r="79" customFormat="false" ht="15" hidden="false" customHeight="false" outlineLevel="0" collapsed="false">
      <c r="B79" s="54" t="s">
        <v>728</v>
      </c>
      <c r="C79" s="55" t="n">
        <f aca="false">'Ex5 Quarterly history'!W14</f>
        <v>0.0213271998677942</v>
      </c>
      <c r="D79" s="55" t="n">
        <f aca="false">'Ex5 Quarterly history'!W15</f>
        <v>0.021</v>
      </c>
      <c r="E79" s="56" t="n">
        <f aca="false">C79-D79</f>
        <v>0.000327199867794149</v>
      </c>
      <c r="F79" s="57" t="n">
        <v>0.0005</v>
      </c>
      <c r="G79" s="58" t="str">
        <f aca="false">IF(ABS(E79)&lt;=F79+0.000000001,"OK","CHECK")</f>
        <v>OK</v>
      </c>
      <c r="H79" s="19" t="s">
        <v>655</v>
      </c>
    </row>
    <row r="80" customFormat="false" ht="15" hidden="false" customHeight="false" outlineLevel="0" collapsed="false">
      <c r="B80" s="54" t="s">
        <v>729</v>
      </c>
      <c r="C80" s="55" t="n">
        <f aca="false">'Ex5 Quarterly history'!W16/'Ex5 Quarterly history'!W8</f>
        <v>0.0102745960300831</v>
      </c>
      <c r="D80" s="55" t="n">
        <f aca="false">'Ex5 Quarterly history'!W19</f>
        <v>0.01</v>
      </c>
      <c r="E80" s="56" t="n">
        <f aca="false">C80-D80</f>
        <v>0.000274596030083132</v>
      </c>
      <c r="F80" s="57" t="n">
        <v>0.0005</v>
      </c>
      <c r="G80" s="58" t="str">
        <f aca="false">IF(ABS(E80)&lt;=F80+0.000000001,"OK","CHECK")</f>
        <v>OK</v>
      </c>
      <c r="H80" s="19" t="s">
        <v>655</v>
      </c>
    </row>
    <row r="81" customFormat="false" ht="15" hidden="false" customHeight="false" outlineLevel="0" collapsed="false">
      <c r="B81" s="54" t="s">
        <v>730</v>
      </c>
      <c r="C81" s="55" t="n">
        <f aca="false">'Ex5 Quarterly history'!X14</f>
        <v>0.0218185664429473</v>
      </c>
      <c r="D81" s="55" t="n">
        <f aca="false">'Ex5 Quarterly history'!X15</f>
        <v>0.022</v>
      </c>
      <c r="E81" s="56" t="n">
        <f aca="false">C81-D81</f>
        <v>-0.000181433557052701</v>
      </c>
      <c r="F81" s="57" t="n">
        <v>0.0005</v>
      </c>
      <c r="G81" s="58" t="str">
        <f aca="false">IF(ABS(E81)&lt;=F81+0.000000001,"OK","CHECK")</f>
        <v>OK</v>
      </c>
      <c r="H81" s="19" t="s">
        <v>655</v>
      </c>
    </row>
    <row r="82" customFormat="false" ht="15" hidden="false" customHeight="false" outlineLevel="0" collapsed="false">
      <c r="B82" s="54" t="s">
        <v>731</v>
      </c>
      <c r="C82" s="55" t="n">
        <f aca="false">'Ex5 Quarterly history'!X16/'Ex5 Quarterly history'!X8</f>
        <v>0.0122934894685645</v>
      </c>
      <c r="D82" s="55" t="n">
        <f aca="false">'Ex5 Quarterly history'!X19</f>
        <v>0.012</v>
      </c>
      <c r="E82" s="56" t="n">
        <f aca="false">C82-D82</f>
        <v>0.000293489468564471</v>
      </c>
      <c r="F82" s="57" t="n">
        <v>0.0005</v>
      </c>
      <c r="G82" s="58" t="str">
        <f aca="false">IF(ABS(E82)&lt;=F82+0.000000001,"OK","CHECK")</f>
        <v>OK</v>
      </c>
      <c r="H82" s="19" t="s">
        <v>655</v>
      </c>
    </row>
    <row r="83" customFormat="false" ht="15" hidden="false" customHeight="false" outlineLevel="0" collapsed="false">
      <c r="B83" s="54" t="s">
        <v>732</v>
      </c>
      <c r="C83" s="55" t="n">
        <f aca="false">'Ex5 Quarterly history'!Y14</f>
        <v>0.0161626264636407</v>
      </c>
      <c r="D83" s="55" t="n">
        <f aca="false">'Ex5 Quarterly history'!Y15</f>
        <v>0.016</v>
      </c>
      <c r="E83" s="56" t="n">
        <f aca="false">C83-D83</f>
        <v>0.000162626463640694</v>
      </c>
      <c r="F83" s="57" t="n">
        <v>0.0005</v>
      </c>
      <c r="G83" s="58" t="str">
        <f aca="false">IF(ABS(E83)&lt;=F83+0.000000001,"OK","CHECK")</f>
        <v>OK</v>
      </c>
      <c r="H83" s="19" t="s">
        <v>655</v>
      </c>
    </row>
    <row r="84" customFormat="false" ht="15" hidden="false" customHeight="false" outlineLevel="0" collapsed="false">
      <c r="B84" s="54" t="s">
        <v>733</v>
      </c>
      <c r="C84" s="55" t="n">
        <f aca="false">'Ex5 Quarterly history'!Y16/'Ex5 Quarterly history'!Y8</f>
        <v>0.00887982968126961</v>
      </c>
      <c r="D84" s="55" t="n">
        <f aca="false">'Ex5 Quarterly history'!Y19</f>
        <v>0.009</v>
      </c>
      <c r="E84" s="56" t="n">
        <f aca="false">C84-D84</f>
        <v>-0.000120170318730394</v>
      </c>
      <c r="F84" s="57" t="n">
        <v>0.0005</v>
      </c>
      <c r="G84" s="58" t="str">
        <f aca="false">IF(ABS(E84)&lt;=F84+0.000000001,"OK","CHECK")</f>
        <v>OK</v>
      </c>
      <c r="H84" s="19" t="s">
        <v>655</v>
      </c>
    </row>
    <row r="85" customFormat="false" ht="15" hidden="false" customHeight="false" outlineLevel="0" collapsed="false">
      <c r="B85" s="54" t="s">
        <v>734</v>
      </c>
      <c r="C85" s="55" t="n">
        <f aca="false">'Ex5 Quarterly history'!Z14</f>
        <v>0.0181941635750575</v>
      </c>
      <c r="D85" s="55" t="n">
        <f aca="false">'Ex5 Quarterly history'!Z15</f>
        <v>0.018</v>
      </c>
      <c r="E85" s="56" t="n">
        <f aca="false">C85-D85</f>
        <v>0.000194163575057537</v>
      </c>
      <c r="F85" s="57" t="n">
        <v>0.0005</v>
      </c>
      <c r="G85" s="58" t="str">
        <f aca="false">IF(ABS(E85)&lt;=F85+0.000000001,"OK","CHECK")</f>
        <v>OK</v>
      </c>
      <c r="H85" s="19" t="s">
        <v>655</v>
      </c>
    </row>
    <row r="86" customFormat="false" ht="15" hidden="false" customHeight="false" outlineLevel="0" collapsed="false">
      <c r="B86" s="54" t="s">
        <v>735</v>
      </c>
      <c r="C86" s="55" t="n">
        <f aca="false">'Ex5 Quarterly history'!Z16/'Ex5 Quarterly history'!Z8</f>
        <v>0.00242358932612918</v>
      </c>
      <c r="D86" s="55" t="n">
        <f aca="false">'Ex5 Quarterly history'!Z19</f>
        <v>0.002</v>
      </c>
      <c r="E86" s="56" t="n">
        <f aca="false">C86-D86</f>
        <v>0.000423589326129178</v>
      </c>
      <c r="F86" s="57" t="n">
        <v>0.0005</v>
      </c>
      <c r="G86" s="58" t="str">
        <f aca="false">IF(ABS(E86)&lt;=F86+0.000000001,"OK","CHECK")</f>
        <v>OK</v>
      </c>
      <c r="H86" s="19" t="s">
        <v>655</v>
      </c>
    </row>
    <row r="87" customFormat="false" ht="15" hidden="false" customHeight="false" outlineLevel="0" collapsed="false">
      <c r="B87" s="54" t="s">
        <v>736</v>
      </c>
      <c r="C87" s="55" t="n">
        <f aca="false">'Ex5 Quarterly history'!AA14</f>
        <v>0.0316470272402867</v>
      </c>
      <c r="D87" s="55" t="n">
        <f aca="false">'Ex5 Quarterly history'!AA15</f>
        <v>0.032</v>
      </c>
      <c r="E87" s="56" t="n">
        <f aca="false">C87-D87</f>
        <v>-0.000352972759713341</v>
      </c>
      <c r="F87" s="57" t="n">
        <v>0.0005</v>
      </c>
      <c r="G87" s="58" t="str">
        <f aca="false">IF(ABS(E87)&lt;=F87+0.000000001,"OK","CHECK")</f>
        <v>OK</v>
      </c>
      <c r="H87" s="19" t="s">
        <v>655</v>
      </c>
    </row>
    <row r="88" customFormat="false" ht="15" hidden="false" customHeight="false" outlineLevel="0" collapsed="false">
      <c r="B88" s="54" t="s">
        <v>737</v>
      </c>
      <c r="C88" s="55" t="n">
        <f aca="false">'Ex5 Quarterly history'!AA16/'Ex5 Quarterly history'!AA8</f>
        <v>0.00835862625308201</v>
      </c>
      <c r="D88" s="55" t="n">
        <f aca="false">'Ex5 Quarterly history'!AA19</f>
        <v>0.008</v>
      </c>
      <c r="E88" s="56" t="n">
        <f aca="false">C88-D88</f>
        <v>0.000358626253082009</v>
      </c>
      <c r="F88" s="57" t="n">
        <v>0.0005</v>
      </c>
      <c r="G88" s="58" t="str">
        <f aca="false">IF(ABS(E88)&lt;=F88+0.000000001,"OK","CHECK")</f>
        <v>OK</v>
      </c>
      <c r="H88" s="19" t="s">
        <v>655</v>
      </c>
    </row>
    <row r="89" customFormat="false" ht="15" hidden="false" customHeight="false" outlineLevel="0" collapsed="false">
      <c r="B89" s="54" t="s">
        <v>738</v>
      </c>
      <c r="C89" s="55" t="n">
        <f aca="false">'Ex5 Quarterly history'!AB14</f>
        <v>0.0273693460382629</v>
      </c>
      <c r="D89" s="55" t="n">
        <f aca="false">'Ex5 Quarterly history'!AB15</f>
        <v>0.027</v>
      </c>
      <c r="E89" s="56" t="n">
        <f aca="false">C89-D89</f>
        <v>0.000369346038262896</v>
      </c>
      <c r="F89" s="57" t="n">
        <v>0.0005</v>
      </c>
      <c r="G89" s="58" t="str">
        <f aca="false">IF(ABS(E89)&lt;=F89+0.000000001,"OK","CHECK")</f>
        <v>OK</v>
      </c>
      <c r="H89" s="19" t="s">
        <v>655</v>
      </c>
    </row>
    <row r="90" customFormat="false" ht="15" hidden="false" customHeight="false" outlineLevel="0" collapsed="false">
      <c r="B90" s="54" t="s">
        <v>739</v>
      </c>
      <c r="C90" s="55" t="n">
        <f aca="false">'Ex5 Quarterly history'!AB16/'Ex5 Quarterly history'!AB8</f>
        <v>0.00745715487314501</v>
      </c>
      <c r="D90" s="55" t="n">
        <f aca="false">'Ex5 Quarterly history'!AB19</f>
        <v>0.007</v>
      </c>
      <c r="E90" s="56" t="n">
        <f aca="false">C90-D90</f>
        <v>0.000457154873145008</v>
      </c>
      <c r="F90" s="57" t="n">
        <v>0.0005</v>
      </c>
      <c r="G90" s="58" t="str">
        <f aca="false">IF(ABS(E90)&lt;=F90+0.000000001,"OK","CHECK")</f>
        <v>OK</v>
      </c>
      <c r="H90" s="19" t="s">
        <v>655</v>
      </c>
    </row>
    <row r="91" customFormat="false" ht="15" hidden="false" customHeight="false" outlineLevel="0" collapsed="false">
      <c r="B91" s="54" t="s">
        <v>740</v>
      </c>
      <c r="C91" s="55" t="n">
        <f aca="false">'Ex5 Quarterly history'!AC14</f>
        <v>0.0201063230873825</v>
      </c>
      <c r="D91" s="55" t="n">
        <f aca="false">'Ex5 Quarterly history'!AC15</f>
        <v>0.02</v>
      </c>
      <c r="E91" s="56" t="n">
        <f aca="false">C91-D91</f>
        <v>0.000106323087382461</v>
      </c>
      <c r="F91" s="57" t="n">
        <v>0.0005</v>
      </c>
      <c r="G91" s="58" t="str">
        <f aca="false">IF(ABS(E91)&lt;=F91+0.000000001,"OK","CHECK")</f>
        <v>OK</v>
      </c>
      <c r="H91" s="19" t="s">
        <v>655</v>
      </c>
    </row>
    <row r="92" customFormat="false" ht="15" hidden="false" customHeight="false" outlineLevel="0" collapsed="false">
      <c r="B92" s="54" t="s">
        <v>741</v>
      </c>
      <c r="C92" s="55" t="n">
        <f aca="false">'Ex5 Quarterly history'!AC16/'Ex5 Quarterly history'!AC8</f>
        <v>0.00698420204479855</v>
      </c>
      <c r="D92" s="55" t="n">
        <f aca="false">'Ex5 Quarterly history'!AC19</f>
        <v>0.007</v>
      </c>
      <c r="E92" s="56" t="n">
        <f aca="false">C92-D92</f>
        <v>-1.57979552014463E-005</v>
      </c>
      <c r="F92" s="57" t="n">
        <v>0.0005</v>
      </c>
      <c r="G92" s="58" t="str">
        <f aca="false">IF(ABS(E92)&lt;=F92+0.000000001,"OK","CHECK")</f>
        <v>OK</v>
      </c>
      <c r="H92" s="19" t="s">
        <v>655</v>
      </c>
    </row>
    <row r="93" customFormat="false" ht="15" hidden="false" customHeight="false" outlineLevel="0" collapsed="false">
      <c r="B93" s="54" t="s">
        <v>742</v>
      </c>
      <c r="C93" s="55" t="n">
        <f aca="false">'Ex5 Quarterly history'!AD14</f>
        <v>0.0283663973360004</v>
      </c>
      <c r="D93" s="55" t="n">
        <f aca="false">'Ex5 Quarterly history'!AD15</f>
        <v>0.028</v>
      </c>
      <c r="E93" s="56" t="n">
        <f aca="false">C93-D93</f>
        <v>0.00036639733600044</v>
      </c>
      <c r="F93" s="57" t="n">
        <v>0.0005</v>
      </c>
      <c r="G93" s="58" t="str">
        <f aca="false">IF(ABS(E93)&lt;=F93+0.000000001,"OK","CHECK")</f>
        <v>OK</v>
      </c>
      <c r="H93" s="19" t="s">
        <v>655</v>
      </c>
    </row>
    <row r="94" customFormat="false" ht="15" hidden="false" customHeight="false" outlineLevel="0" collapsed="false">
      <c r="B94" s="54" t="s">
        <v>743</v>
      </c>
      <c r="C94" s="55" t="n">
        <f aca="false">'Ex5 Quarterly history'!AD16/'Ex5 Quarterly history'!AD8</f>
        <v>0.00313700075472839</v>
      </c>
      <c r="D94" s="55" t="n">
        <f aca="false">'Ex5 Quarterly history'!AD19</f>
        <v>0.003</v>
      </c>
      <c r="E94" s="56" t="n">
        <f aca="false">C94-D94</f>
        <v>0.000137000754728386</v>
      </c>
      <c r="F94" s="57" t="n">
        <v>0.0005</v>
      </c>
      <c r="G94" s="58" t="str">
        <f aca="false">IF(ABS(E94)&lt;=F94+0.000000001,"OK","CHECK")</f>
        <v>OK</v>
      </c>
      <c r="H94" s="19" t="s">
        <v>655</v>
      </c>
    </row>
    <row r="96" customFormat="false" ht="15" hidden="false" customHeight="false" outlineLevel="0" collapsed="false">
      <c r="B96" s="60" t="s">
        <v>12</v>
      </c>
      <c r="G96" s="58" t="str">
        <f aca="false">IF(COUNTIF(G5:G94,"OK")=90,"ALL CHECKS OK","CHECK FAILURES")</f>
        <v>ALL CHECKS OK</v>
      </c>
    </row>
    <row r="97" customFormat="false" ht="15" hidden="false" customHeight="false" outlineLevel="0" collapsed="false">
      <c r="B97" s="15" t="s">
        <v>744</v>
      </c>
    </row>
  </sheetData>
  <conditionalFormatting sqref="G5:G94">
    <cfRule type="expression" priority="2" aboveAverage="0" equalAverage="0" bottom="0" percent="0" rank="0" text="" dxfId="0">
      <formula>G5="CHECK"</formula>
    </cfRule>
  </conditionalFormatting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&amp;LIC Simulator · Owl Rock CLO XXVI: Class C notes · Intermediate · Practice use only&amp;RPage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2026-10-12T04:45:34Z</dcterms:created>
  <dc:creator>openpyxl</dc:creator>
  <dc:description/>
  <dc:language>en-US</dc:language>
  <cp:lastModifiedBy/>
  <dcterms:modified xsi:type="dcterms:W3CDTF">2026-10-12T04:45:34Z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